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Sage Paie\Etats Standards\"/>
    </mc:Choice>
  </mc:AlternateContent>
  <xr:revisionPtr revIDLastSave="0" documentId="13_ncr:1_{4E80F077-7A71-4DC6-B367-C4ED8D377A7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ntrées" sheetId="11" r:id="rId1"/>
    <sheet name="Sorties" sheetId="29" r:id="rId2"/>
    <sheet name="Liste des sorties" sheetId="35" r:id="rId3"/>
    <sheet name="Liste des entrées" sheetId="36" r:id="rId4"/>
    <sheet name="Version" sheetId="34" state="hidden" r:id="rId5"/>
    <sheet name="RIK_PARAMS" sheetId="47" state="veryHidden" r:id="rId6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Area" localSheetId="0">Entrées!$A$1:$J$98</definedName>
    <definedName name="_xlnm.Print_Area" localSheetId="3">'Liste des entrées'!$A$1:$J$100</definedName>
    <definedName name="_xlnm.Print_Area" localSheetId="2">'Liste des sorties'!$A$1:$J$122</definedName>
    <definedName name="_xlnm.Print_Area" localSheetId="1">Sorties!$A$1:$J$98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35" l="1"/>
  <c r="J1" i="35"/>
  <c r="H2" i="35"/>
  <c r="F2" i="35"/>
  <c r="D2" i="35"/>
  <c r="B2" i="35"/>
  <c r="A2" i="11"/>
  <c r="E23" i="29"/>
  <c r="E23" i="11"/>
  <c r="A69" i="29"/>
  <c r="A5" i="35"/>
  <c r="A5" i="36"/>
  <c r="A69" i="11"/>
  <c r="A23" i="11"/>
  <c r="A6" i="29"/>
  <c r="E69" i="11"/>
  <c r="A46" i="11"/>
  <c r="E46" i="11"/>
  <c r="E69" i="29"/>
  <c r="A46" i="29"/>
  <c r="A23" i="29"/>
  <c r="E46" i="29"/>
  <c r="A6" i="11"/>
  <c r="I2" i="11"/>
  <c r="G2" i="11"/>
  <c r="E2" i="11"/>
  <c r="C2" i="11"/>
  <c r="J1" i="36" l="1"/>
  <c r="J1" i="29"/>
  <c r="B2" i="36" l="1"/>
  <c r="B2" i="29"/>
  <c r="J2" i="36"/>
  <c r="H2" i="36"/>
  <c r="F2" i="36"/>
  <c r="D2" i="36"/>
  <c r="J2" i="29"/>
  <c r="H2" i="29"/>
  <c r="F2" i="29"/>
  <c r="D2" i="29"/>
  <c r="S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I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2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2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4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4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6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6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  <author>Olivier RONDEAU</author>
  </authors>
  <commentList>
    <comment ref="A2" authorId="0" shapeId="0" xr:uid="{657F6398-2899-4241-B090-CEF3A6E77E7A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2" authorId="0" shapeId="0" xr:uid="{BE338030-1542-4A60-BA96-D75D76F188E4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2" authorId="0" shapeId="0" xr:uid="{DE6127ED-E407-45AF-853E-7DD0CD8AFCC1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2" authorId="0" shapeId="0" xr:uid="{39CB5B86-2D36-4E22-A6FE-65FFD31A80B8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I2" authorId="0" shapeId="0" xr:uid="{30A828E5-7E28-48DF-9932-77E368B7322B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6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2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2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46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46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69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69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5" authorId="0" shapeId="0" xr:uid="{3E7D3ECF-CFE0-4AF7-935B-7A91AB45A23D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2" authorId="0" shapeId="0" xr:uid="{6CBD4768-BD51-4425-A50B-20E16D2949E7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2" authorId="0" shapeId="0" xr:uid="{7C57EBBC-4052-4890-8727-AC5605DA4144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2" authorId="0" shapeId="0" xr:uid="{A236C892-8E3C-4F2E-A905-F1C5301CFB63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2" authorId="0" shapeId="0" xr:uid="{67258BD2-C6DD-4C6B-A2B5-74D732F254C8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I2" authorId="0" shapeId="0" xr:uid="{CEAD3158-94F1-4202-8B97-682FEC7B9DA4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5" authorId="0" shapeId="0" xr:uid="{D7F73DA2-A1D3-4741-8E4B-2CBC6A2EE19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<sst xmlns="http://schemas.openxmlformats.org/spreadsheetml/2006/main" count="202" uniqueCount="91">
  <si>
    <t>Suivi des Entrées</t>
  </si>
  <si>
    <t>Période</t>
  </si>
  <si>
    <t>Couleur :</t>
  </si>
  <si>
    <t>Vert</t>
  </si>
  <si>
    <t>*</t>
  </si>
  <si>
    <t>Rouge</t>
  </si>
  <si>
    <t>EVOLUTION DES ENTREES</t>
  </si>
  <si>
    <t>Bleu</t>
  </si>
  <si>
    <t>Violet</t>
  </si>
  <si>
    <t>Orange</t>
  </si>
  <si>
    <t>RAISONS DES EMBAUCHES</t>
  </si>
  <si>
    <t>PROFIL TYPE DES PERSONNES</t>
  </si>
  <si>
    <t>REPARTITION PAR SEXE ET CONTRAT</t>
  </si>
  <si>
    <t>REPARTITION PAR SERVICE</t>
  </si>
  <si>
    <t>REPARTITION PAR EMPLOI</t>
  </si>
  <si>
    <t>REPARTITION PAR TRANCHE D'AGE ET D'ANCIENNETE</t>
  </si>
  <si>
    <t>Suivi des Sorties</t>
  </si>
  <si>
    <t>ETABLISSEMENT</t>
  </si>
  <si>
    <t>DEPARTEMENT</t>
  </si>
  <si>
    <t>SERVICE</t>
  </si>
  <si>
    <t>CATEGORIE</t>
  </si>
  <si>
    <t>EVOLUTION DES SORTIES</t>
  </si>
  <si>
    <t>RAISONS DES DEPARTS</t>
  </si>
  <si>
    <t>Période Situation</t>
  </si>
  <si>
    <t>Nom et Prénom</t>
  </si>
  <si>
    <t>Sexe</t>
  </si>
  <si>
    <t>Code Nature de Contrat</t>
  </si>
  <si>
    <t>Libellé Emploi</t>
  </si>
  <si>
    <t>Sorties Mois</t>
  </si>
  <si>
    <t>Date Début Contrat</t>
  </si>
  <si>
    <t>Date Fin Contrat</t>
  </si>
  <si>
    <t>Sorties Cumul Année</t>
  </si>
  <si>
    <t xml:space="preserve">CDD       </t>
  </si>
  <si>
    <t xml:space="preserve">CDI       </t>
  </si>
  <si>
    <t>HOMME</t>
  </si>
  <si>
    <t>Total</t>
  </si>
  <si>
    <t>Entrées Mois</t>
  </si>
  <si>
    <t>Version</t>
  </si>
  <si>
    <t>Commentaires</t>
  </si>
  <si>
    <t>Changement des filtres de sorties pour pointer sur Entrées</t>
  </si>
  <si>
    <t>Ajout temporaire d'une liste pour identifier le public sortis</t>
  </si>
  <si>
    <t>Correction sur le Changement des filtres de sorties pour pointer sur Entrées (Champ Dossier oublié)</t>
  </si>
  <si>
    <t>SOCIETE</t>
  </si>
  <si>
    <t>FEMME</t>
  </si>
  <si>
    <t xml:space="preserve">CAP10     </t>
  </si>
  <si>
    <t>201801..201812</t>
  </si>
  <si>
    <t>Période Situation 201807</t>
  </si>
  <si>
    <t>FE 80 % 01-07 CDD Femme Employée</t>
  </si>
  <si>
    <t>FE TPS PLEIN 01 à 07 CDD Femme Employée</t>
  </si>
  <si>
    <t>Période Situation 201801</t>
  </si>
  <si>
    <t>FC TPS PLEIN 04 Promo Femme Cadre 55 ans</t>
  </si>
  <si>
    <t>FC TPS PLEIN 1 Femme Cadre</t>
  </si>
  <si>
    <t>FC TPS PLEIN 2 Femme Cadre</t>
  </si>
  <si>
    <t>FC TPS PLEIN 3 Femme Cadre</t>
  </si>
  <si>
    <t>FC TPS PLEIN 4 Femme Cadre</t>
  </si>
  <si>
    <t>FE 80 %  04 05 06 Maternité Femme Employée</t>
  </si>
  <si>
    <t>FE TPS PLEIN 01 HS 09 10 11 MA Femme Employée</t>
  </si>
  <si>
    <t>FE TPS PLEIN Entrée 15 Janvier Femme Employée</t>
  </si>
  <si>
    <t>FE TPS PLEIN Mat mi Avril - Mi Femme Employée</t>
  </si>
  <si>
    <t>HC 80%  01 Mal 1sem /08 Prime  Homme Cadre</t>
  </si>
  <si>
    <t>HC TPS PLEIN 08 Prime objectif Homme Cadre</t>
  </si>
  <si>
    <t>HC TPS PLEIN AN Voiture Mal fé Homme Cadre</t>
  </si>
  <si>
    <t>HC TPS PLEIN Homme Cadre</t>
  </si>
  <si>
    <t>HC TPS PLEIN Homme Cadre 55 ans</t>
  </si>
  <si>
    <t>HE TPS PLEIN Mal Aout complet Homme Employé</t>
  </si>
  <si>
    <t>HE TPS PLEIN RAS 1 Homme Employé</t>
  </si>
  <si>
    <t>HE TPS PLEIN RAS Apprenti Homme Employé</t>
  </si>
  <si>
    <t>Date</t>
  </si>
  <si>
    <t>Onglet Entrées corrections des graphiques utilisant SORTIES Mois à la place de Entrées Mois (idem onglet Sorties)
Onglet sorties\ liste des sorties\ liste des entrées : référence à la période renseignée en J1 de l’onglet entrées
Onglet entrées : modifier plage de la liste déroulante en L5</t>
  </si>
  <si>
    <t>FE Temps plein RAS</t>
  </si>
  <si>
    <t>FE TPS PLEIN  01 Maladie Augme Femme Employée</t>
  </si>
  <si>
    <t>FE TPS PLEIN RAS 2 Homme Employé</t>
  </si>
  <si>
    <t>FE TPS PLEIN RAS 3BIS 115</t>
  </si>
  <si>
    <t>FE TPS PLEIN RAS BIS 101</t>
  </si>
  <si>
    <t>HE 80% RAS Homme Employé</t>
  </si>
  <si>
    <t>HE TPS PLEIN RAS 1BIS 113</t>
  </si>
  <si>
    <t>HE TPS PLEIN RAS 1TER 223</t>
  </si>
  <si>
    <t>HE TPS PLEIN RAS 2BIS 114</t>
  </si>
  <si>
    <t>HE TPS PLEIN RAS 2TER 224</t>
  </si>
  <si>
    <t>HE TPS PLEIN RAS 3 Femme Employée</t>
  </si>
  <si>
    <t>HE TPS PLEIN RAS 3BIS 225</t>
  </si>
  <si>
    <t>HE TPS PLEIN RAS 3QUATER 335</t>
  </si>
  <si>
    <t>HE TPS PLEIN RAS Homme employé</t>
  </si>
  <si>
    <t>hE TPS PLEIN Ss solde  4 j jan Homme employé</t>
  </si>
  <si>
    <t>Période Situation 201806</t>
  </si>
  <si>
    <t>FE 20% 1erJuin au 15dec</t>
  </si>
  <si>
    <t>FE 20% JuinDecembre sans abs</t>
  </si>
  <si>
    <t>HE 30 % 06à12  mal 15J 11et12</t>
  </si>
  <si>
    <t>Période Situation 201812</t>
  </si>
  <si>
    <t>Onglet Entrées &amp; Sorties: cellule E23 - Création de l'axe calculé pour le champ Age afin d'appliquer une moyenne</t>
  </si>
  <si>
    <t>[Entrées] : correction sur l'assistant filtre pour ressortir le libellé de l'établissement et non le code 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</si>
</sst>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0"/>
      <name val="Century Gothic"/>
      <family val="2"/>
    </font>
    <font>
      <sz val="12"/>
      <color theme="0"/>
      <name val="Segoe UI Light"/>
      <family val="2"/>
    </font>
    <font>
      <sz val="14"/>
      <color theme="0"/>
      <name val="Century Gothic"/>
      <family val="2"/>
    </font>
    <font>
      <b/>
      <sz val="9"/>
      <color indexed="81"/>
      <name val="Tahoma"/>
      <family val="2"/>
    </font>
    <font>
      <sz val="32"/>
      <color theme="5"/>
      <name val="Segoe UI Light"/>
      <family val="2"/>
    </font>
    <font>
      <sz val="11"/>
      <color theme="1"/>
      <name val="Century Gothic"/>
      <family val="2"/>
    </font>
    <font>
      <sz val="32"/>
      <color theme="9"/>
      <name val="Segoe UI Light"/>
      <family val="2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7"/>
      <color rgb="FF172B4D"/>
      <name val="Segoe UI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</cellStyleXfs>
  <cellXfs count="50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3" fillId="2" borderId="0" xfId="0" applyNumberFormat="1" applyFont="1" applyFill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5" borderId="3" xfId="0" applyFill="1" applyBorder="1"/>
    <xf numFmtId="0" fontId="0" fillId="5" borderId="0" xfId="0" applyFill="1" applyBorder="1"/>
    <xf numFmtId="0" fontId="0" fillId="5" borderId="6" xfId="0" applyFill="1" applyBorder="1"/>
    <xf numFmtId="0" fontId="3" fillId="2" borderId="2" xfId="0" applyNumberFormat="1" applyFont="1" applyFill="1" applyBorder="1" applyAlignment="1">
      <alignment horizontal="center" vertical="center"/>
    </xf>
    <xf numFmtId="49" fontId="10" fillId="6" borderId="0" xfId="0" applyNumberFormat="1" applyFont="1" applyFill="1" applyAlignment="1">
      <alignment horizontal="left" vertical="center"/>
    </xf>
    <xf numFmtId="49" fontId="11" fillId="7" borderId="7" xfId="0" applyNumberFormat="1" applyFont="1" applyFill="1" applyBorder="1" applyAlignment="1">
      <alignment horizontal="left" vertical="center"/>
    </xf>
    <xf numFmtId="49" fontId="12" fillId="8" borderId="8" xfId="0" applyNumberFormat="1" applyFont="1" applyFill="1" applyBorder="1" applyAlignment="1">
      <alignment horizontal="left" vertical="center"/>
    </xf>
    <xf numFmtId="49" fontId="0" fillId="0" borderId="0" xfId="0" applyNumberFormat="1"/>
    <xf numFmtId="4" fontId="10" fillId="6" borderId="0" xfId="0" applyNumberFormat="1" applyFont="1" applyFill="1" applyAlignment="1">
      <alignment horizontal="right" vertical="center"/>
    </xf>
    <xf numFmtId="4" fontId="12" fillId="8" borderId="8" xfId="0" applyNumberFormat="1" applyFont="1" applyFill="1" applyBorder="1" applyAlignment="1">
      <alignment horizontal="right" vertical="center"/>
    </xf>
    <xf numFmtId="4" fontId="0" fillId="0" borderId="0" xfId="0" applyNumberFormat="1"/>
    <xf numFmtId="14" fontId="10" fillId="6" borderId="0" xfId="0" applyNumberFormat="1" applyFont="1" applyFill="1" applyAlignment="1">
      <alignment horizontal="left" vertical="center"/>
    </xf>
    <xf numFmtId="14" fontId="12" fillId="8" borderId="8" xfId="0" applyNumberFormat="1" applyFont="1" applyFill="1" applyBorder="1" applyAlignment="1">
      <alignment horizontal="left" vertical="center"/>
    </xf>
    <xf numFmtId="14" fontId="0" fillId="0" borderId="0" xfId="0" applyNumberFormat="1"/>
    <xf numFmtId="49" fontId="12" fillId="8" borderId="7" xfId="0" applyNumberFormat="1" applyFont="1" applyFill="1" applyBorder="1" applyAlignment="1">
      <alignment horizontal="left" vertical="center"/>
    </xf>
    <xf numFmtId="4" fontId="12" fillId="8" borderId="7" xfId="0" applyNumberFormat="1" applyFont="1" applyFill="1" applyBorder="1" applyAlignment="1">
      <alignment horizontal="right" vertical="center"/>
    </xf>
    <xf numFmtId="14" fontId="12" fillId="8" borderId="7" xfId="0" applyNumberFormat="1" applyFont="1" applyFill="1" applyBorder="1" applyAlignment="1">
      <alignment horizontal="left" vertical="center"/>
    </xf>
    <xf numFmtId="0" fontId="13" fillId="0" borderId="0" xfId="0" applyFont="1"/>
    <xf numFmtId="49" fontId="4" fillId="3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4" fillId="0" borderId="0" xfId="0" applyFont="1"/>
    <xf numFmtId="0" fontId="15" fillId="0" borderId="0" xfId="0" applyFont="1"/>
    <xf numFmtId="14" fontId="15" fillId="0" borderId="0" xfId="0" applyNumberFormat="1" applyFont="1"/>
    <xf numFmtId="0" fontId="15" fillId="0" borderId="0" xfId="0" applyFont="1" applyAlignment="1">
      <alignment wrapText="1"/>
    </xf>
    <xf numFmtId="14" fontId="15" fillId="0" borderId="0" xfId="0" applyNumberFormat="1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40471383529829E-2"/>
          <c:y val="5.6583094087953062E-2"/>
          <c:w val="0.9231097124531652"/>
          <c:h val="0.87250523853613371"/>
        </c:manualLayout>
      </c:layout>
      <c:barChart>
        <c:barDir val="bar"/>
        <c:grouping val="clustered"/>
        <c:varyColors val="0"/>
        <c:ser>
          <c:idx val="3"/>
          <c:order val="3"/>
          <c:tx>
            <c:v>Entrées Mois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1">
                <c:v>Embauche</c:v>
              </c:pt>
            </c:strLit>
          </c:cat>
          <c:val>
            <c:numLit>
              <c:formatCode>General</c:formatCode>
              <c:ptCount val="2"/>
              <c:pt idx="0">
                <c:v>25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C9FB-4BBA-8E25-93E76E135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58472392"/>
        <c:axId val="5584661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Salarié - Clé Sécurité Sociale (H)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3-C770-4C35-B170-E71702B9650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Clé Sécurité Sociale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31E-4182-B6A6-D8C9C20F624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Sorties Mois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31E-4182-B6A6-D8C9C20F6245}"/>
                  </c:ext>
                </c:extLst>
              </c15:ser>
            </c15:filteredBarSeries>
          </c:ext>
        </c:extLst>
      </c:barChart>
      <c:valAx>
        <c:axId val="55846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8472392"/>
        <c:crosses val="autoZero"/>
        <c:crossBetween val="between"/>
      </c:valAx>
      <c:catAx>
        <c:axId val="558472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r-FR"/>
          </a:p>
        </c:txPr>
        <c:crossAx val="55846616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9970667298657E-2"/>
          <c:y val="4.7670338760599736E-2"/>
          <c:w val="0.88974344146556383"/>
          <c:h val="0.87948608923884519"/>
        </c:manualLayout>
      </c:layout>
      <c:barChart>
        <c:barDir val="col"/>
        <c:grouping val="clustered"/>
        <c:varyColors val="0"/>
        <c:ser>
          <c:idx val="15"/>
          <c:order val="15"/>
          <c:tx>
            <c:v>FEMME</c:v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CDD       </c:v>
              </c:pt>
              <c:pt idx="1">
                <c:v>CDI       </c:v>
              </c:pt>
            </c:strLit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2D6-4E14-9371-FD44B294BE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8492536"/>
        <c:axId val="4284912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/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92D6-4E14-9371-FD44B294BEB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Contrat à durée déterminée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2D6-4E14-9371-FD44B294BEB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Contrat à durée indéterminée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2D6-4E14-9371-FD44B294BEB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Contrat d'apprentissage Eses non artisanales de +10 salariés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2D6-4E14-9371-FD44B294BEB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Convention de stage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2D6-4E14-9371-FD44B294BEB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Cadres chargés d'études économiques, financières, commercial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2D6-4E14-9371-FD44B294BEB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v>Cadres des autres services administratifs PME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2D6-4E14-9371-FD44B294BEB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Cadres des relations publiques et de la communication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2D6-4E14-9371-FD44B294BEB1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v>Cadres spécialistes des ressources humaines &amp; du recrutement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2D6-4E14-9371-FD44B294BEB1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Employés administratifs non qualifiés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2D6-4E14-9371-FD44B294BEB1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Employés administratifs qualifiés autres services entreprise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2D6-4E14-9371-FD44B294BEB1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Employés des services divers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2D6-4E14-9371-FD44B294BEB1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>Employés qualifiés des services commerciaux des entreprises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2D6-4E14-9371-FD44B294BEB1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>Ingénieurs &amp; cadres d'étude, R&amp;D en informatique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2D6-4E14-9371-FD44B294BEB1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v>Juristes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2D6-4E14-9371-FD44B294BEB1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v>HOMME</c:v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2D6-4E14-9371-FD44B294BEB1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v/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2D6-4E14-9371-FD44B294BEB1}"/>
                  </c:ext>
                </c:extLst>
              </c15:ser>
            </c15:filteredBarSeries>
          </c:ext>
        </c:extLst>
      </c:barChart>
      <c:catAx>
        <c:axId val="42849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491224"/>
        <c:crosses val="autoZero"/>
        <c:auto val="1"/>
        <c:lblAlgn val="ctr"/>
        <c:lblOffset val="100"/>
        <c:noMultiLvlLbl val="0"/>
      </c:catAx>
      <c:valAx>
        <c:axId val="428491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8492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29653420489238"/>
          <c:y val="0.19639028871391076"/>
          <c:w val="0.13689695140165298"/>
          <c:h val="0.12055275590551182"/>
        </c:manualLayout>
      </c:layout>
      <c:overlay val="0"/>
    </c:legend>
    <c:plotVisOnly val="0"/>
    <c:dispBlanksAs val="gap"/>
    <c:showDLblsOverMax val="0"/>
  </c:chart>
  <c:spPr>
    <a:ln>
      <a:solidFill>
        <a:schemeClr val="accent6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2"/>
          <c:order val="2"/>
          <c:tx>
            <c:v>Sorties Mois</c:v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A74-43C7-A854-A65CABD99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451648"/>
        <c:axId val="429455912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v>Salarié - Clé Sécurité Sociale (H)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7A74-43C7-A854-A65CABD99ACC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v>Clé Sécurité Sociale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A74-43C7-A854-A65CABD99ACC}"/>
                  </c:ext>
                </c:extLst>
              </c15:ser>
            </c15:filteredRadarSeries>
          </c:ext>
        </c:extLst>
      </c:radarChart>
      <c:catAx>
        <c:axId val="4294516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r-FR"/>
          </a:p>
        </c:txPr>
        <c:crossAx val="429455912"/>
        <c:crosses val="autoZero"/>
        <c:auto val="1"/>
        <c:lblAlgn val="ctr"/>
        <c:lblOffset val="100"/>
        <c:noMultiLvlLbl val="0"/>
      </c:catAx>
      <c:valAx>
        <c:axId val="4294559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6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accent6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r-FR"/>
          </a:p>
        </c:txPr>
        <c:crossAx val="4294516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6350" cap="flat" cmpd="sng" algn="ctr">
      <a:solidFill>
        <a:schemeClr val="accent6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Sorties Mois</c:v>
          </c:tx>
          <c:spPr>
            <a:ln w="12700" cap="rnd" cmpd="sng" algn="ctr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15"/>
            <c:spPr>
              <a:solidFill>
                <a:schemeClr val="tx1">
                  <a:lumMod val="65000"/>
                  <a:lumOff val="35000"/>
                </a:schemeClr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AA-44AC-AC72-15D52E4FC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579843400"/>
        <c:axId val="579848648"/>
      </c:lineChart>
      <c:catAx>
        <c:axId val="57984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9848648"/>
        <c:crosses val="autoZero"/>
        <c:auto val="1"/>
        <c:lblAlgn val="ctr"/>
        <c:lblOffset val="100"/>
        <c:noMultiLvlLbl val="0"/>
      </c:catAx>
      <c:valAx>
        <c:axId val="579848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8434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515489736036378E-2"/>
          <c:y val="8.5668879625340949E-2"/>
          <c:w val="0.92234535316200639"/>
          <c:h val="0.81692800164685297"/>
        </c:manualLayout>
      </c:layout>
      <c:barChart>
        <c:barDir val="col"/>
        <c:grouping val="clustered"/>
        <c:varyColors val="0"/>
        <c:ser>
          <c:idx val="15"/>
          <c:order val="15"/>
          <c:tx>
            <c:v/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26 - 30 ans</c:v>
              </c:pt>
              <c:pt idx="1">
                <c:v>31 - 35 ans</c:v>
              </c:pt>
            </c:strLit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699-4D41-A1E1-09DC7072F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068736"/>
        <c:axId val="780069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Sorties Mois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4-A675-4464-8038-4F735ADC94C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0 - 01 an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A675-4464-8038-4F735ADC94C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01 - 02 ans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675-4464-8038-4F735ADC94C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03 - 05 ans</c:v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675-4464-8038-4F735ADC94C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06 - 09 ans</c:v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675-4464-8038-4F735ADC94C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10 - 15 ans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675-4464-8038-4F735ADC94C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v>16 - 20 ans</c:v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675-4464-8038-4F735ADC94C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21 - 30 ans</c:v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675-4464-8038-4F735ADC94C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v>31 - 40 ans</c:v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675-4464-8038-4F735ADC94C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/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9FA-4678-9036-52E48AE91F79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-1 AN</c:v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9FA-4678-9036-52E48AE91F7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1 - 2 ANS</c:v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C84-4EA8-BCF6-7BFEB1DEB360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/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F7D-448A-9361-F927E44839E3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>3 - 5 ANS</c:v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66DC-4FAF-845F-96F617447532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v/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3699-4D41-A1E1-09DC7072F820}"/>
                  </c:ext>
                </c:extLst>
              </c15:ser>
            </c15:filteredBarSeries>
          </c:ext>
        </c:extLst>
      </c:barChart>
      <c:catAx>
        <c:axId val="78006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0069064"/>
        <c:crosses val="autoZero"/>
        <c:auto val="1"/>
        <c:lblAlgn val="ctr"/>
        <c:lblOffset val="100"/>
        <c:noMultiLvlLbl val="0"/>
      </c:catAx>
      <c:valAx>
        <c:axId val="7800690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0068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3093391974392729E-3"/>
          <c:y val="0.13111830943611996"/>
          <c:w val="0.9954846344899323"/>
          <c:h val="6.7100200710205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accent6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v>Sorties Mois</c:v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Segoe UI Light" panose="020B0502040204020203" pitchFamily="34" charset="0"/>
                    <a:cs typeface="Segoe UI Light" panose="020B0502040204020203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601-426D-BD39-BB0C4A309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096616"/>
        <c:axId val="780103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FEMME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3601-426D-BD39-BB0C4A3090A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HOMME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601-426D-BD39-BB0C4A3090A1}"/>
                  </c:ext>
                </c:extLst>
              </c15:ser>
            </c15:filteredBarSeries>
          </c:ext>
        </c:extLst>
      </c:barChart>
      <c:catAx>
        <c:axId val="780096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80103176"/>
        <c:crosses val="autoZero"/>
        <c:auto val="1"/>
        <c:lblAlgn val="ctr"/>
        <c:lblOffset val="100"/>
        <c:noMultiLvlLbl val="0"/>
      </c:catAx>
      <c:valAx>
        <c:axId val="78010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0096616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accent6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3"/>
          <c:order val="3"/>
          <c:tx>
            <c:v>Contrat d'apprentissage Eses non artisanales de +10 salariés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2"/>
              <c:pt idx="0">
                <c:v>30</c:v>
              </c:pt>
              <c:pt idx="1">
                <c:v>31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yVal>
          <c:bubbleSize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bubbleSize>
          <c:bubble3D val="0"/>
          <c:extLst xmlns:c15="http://schemas.microsoft.com/office/drawing/2012/chart">
            <c:ext xmlns:c16="http://schemas.microsoft.com/office/drawing/2014/chart" uri="{C3380CC4-5D6E-409C-BE32-E72D297353CC}">
              <c16:uniqueId val="{00000004-FA0A-442C-B73C-B027663616E8}"/>
            </c:ext>
          </c:extLst>
        </c:ser>
        <c:ser>
          <c:idx val="6"/>
          <c:order val="6"/>
          <c:tx>
            <c:v>Contrat de travail à durée déterminée de droit privé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2"/>
              <c:pt idx="0">
                <c:v>30</c:v>
              </c:pt>
              <c:pt idx="1">
                <c:v>31</c:v>
              </c:pt>
            </c:numLit>
          </c:xVal>
          <c:yVal>
            <c:numLit>
              <c:formatCode>General</c:formatCode>
              <c:ptCount val="2"/>
              <c:pt idx="0">
                <c:v>2</c:v>
              </c:pt>
              <c:pt idx="1">
                <c:v>0</c:v>
              </c:pt>
            </c:numLit>
          </c:yVal>
          <c:bubbleSize>
            <c:numLit>
              <c:formatCode>General</c:formatCode>
              <c:ptCount val="2"/>
              <c:pt idx="0">
                <c:v>2</c:v>
              </c:pt>
              <c:pt idx="1">
                <c:v>0</c:v>
              </c:pt>
            </c:numLit>
          </c:bubbleSize>
          <c:bubble3D val="0"/>
          <c:extLst xmlns:c15="http://schemas.microsoft.com/office/drawing/2012/chart">
            <c:ext xmlns:c16="http://schemas.microsoft.com/office/drawing/2014/chart" uri="{C3380CC4-5D6E-409C-BE32-E72D297353CC}">
              <c16:uniqueId val="{00000000-B916-44A7-A3B8-114F0F6722C2}"/>
            </c:ext>
          </c:extLst>
        </c:ser>
        <c:ser>
          <c:idx val="7"/>
          <c:order val="7"/>
          <c:tx>
            <c:v>Contrat de travail à durée indéterminée de droit privé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2"/>
              <c:pt idx="0">
                <c:v>30</c:v>
              </c:pt>
              <c:pt idx="1">
                <c:v>31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34</c:v>
              </c:pt>
            </c:numLit>
          </c:yVal>
          <c:bubbleSize>
            <c:numLit>
              <c:formatCode>General</c:formatCode>
              <c:ptCount val="2"/>
              <c:pt idx="0">
                <c:v>0</c:v>
              </c:pt>
              <c:pt idx="1">
                <c:v>34</c:v>
              </c:pt>
            </c:numLit>
          </c:bubbleSize>
          <c:bubble3D val="0"/>
          <c:extLst xmlns:c15="http://schemas.microsoft.com/office/drawing/2012/chart">
            <c:ext xmlns:c16="http://schemas.microsoft.com/office/drawing/2014/chart" uri="{C3380CC4-5D6E-409C-BE32-E72D297353CC}">
              <c16:uniqueId val="{00000001-B916-44A7-A3B8-114F0F6722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438857480"/>
        <c:axId val="438858464"/>
        <c:extLst>
          <c:ext xmlns:c15="http://schemas.microsoft.com/office/drawing/2012/chart" uri="{02D57815-91ED-43cb-92C2-25804820EDAC}">
            <c15:filteredBubbleSeries>
              <c15:ser>
                <c:idx val="0"/>
                <c:order val="0"/>
                <c:tx>
                  <c:v/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>
                  <c:ext xmlns:c16="http://schemas.microsoft.com/office/drawing/2014/chart" uri="{C3380CC4-5D6E-409C-BE32-E72D297353CC}">
                    <c16:uniqueId val="{00000001-FA0A-442C-B73C-B027663616E8}"/>
                  </c:ext>
                </c:extLst>
              </c15:ser>
            </c15:filteredBubbleSeries>
            <c15:filteredBubbleSeries>
              <c15:ser>
                <c:idx val="1"/>
                <c:order val="1"/>
                <c:tx>
                  <c:v>Contrat à durée déterminée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A0A-442C-B73C-B027663616E8}"/>
                  </c:ext>
                </c:extLst>
              </c15:ser>
            </c15:filteredBubbleSeries>
            <c15:filteredBubbleSeries>
              <c15:ser>
                <c:idx val="2"/>
                <c:order val="2"/>
                <c:tx>
                  <c:v>Contrat à durée indéterminée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A0A-442C-B73C-B027663616E8}"/>
                  </c:ext>
                </c:extLst>
              </c15:ser>
            </c15:filteredBubbleSeries>
            <c15:filteredBubbleSeries>
              <c15:ser>
                <c:idx val="4"/>
                <c:order val="4"/>
                <c:tx>
                  <c:v>Convention de stage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A0A-442C-B73C-B027663616E8}"/>
                  </c:ext>
                </c:extLst>
              </c15:ser>
            </c15:filteredBubbleSeries>
            <c15:filteredBubbleSeries>
              <c15:ser>
                <c:idx val="5"/>
                <c:order val="5"/>
                <c:tx>
                  <c:v>Contrat de professionnalisation (CDD)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EB7-48CC-AC04-D3618916B463}"/>
                  </c:ext>
                </c:extLst>
              </c15:ser>
            </c15:filteredBubbleSeries>
            <c15:filteredBubbleSeries>
              <c15:ser>
                <c:idx val="8"/>
                <c:order val="8"/>
                <c:tx>
                  <c:v>Contrat d'avenir (CDD)</c:v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916-44A7-A3B8-114F0F6722C2}"/>
                  </c:ext>
                </c:extLst>
              </c15:ser>
            </c15:filteredBubbleSeries>
            <c15:filteredBubbleSeries>
              <c15:ser>
                <c:idx val="9"/>
                <c:order val="9"/>
                <c:tx>
                  <c:v>Contrat saisonnier</c:v>
                </c:tx>
                <c:spPr>
                  <a:solidFill>
                    <a:schemeClr val="accent4">
                      <a:lumMod val="60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A563-4B9F-B378-9306BE0B361C}"/>
                  </c:ext>
                </c:extLst>
              </c15:ser>
            </c15:filteredBubbleSeries>
          </c:ext>
        </c:extLst>
      </c:bubbleChart>
      <c:valAx>
        <c:axId val="438857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fr-FR" b="0" i="0">
                    <a:latin typeface="Segoe UI" panose="020B0502040204020203" pitchFamily="34" charset="0"/>
                    <a:cs typeface="Segoe UI" panose="020B0502040204020203" pitchFamily="34" charset="0"/>
                  </a:rPr>
                  <a:t>Age Salariés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8858464"/>
        <c:crosses val="autoZero"/>
        <c:crossBetween val="midCat"/>
      </c:valAx>
      <c:valAx>
        <c:axId val="438858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fr-FR" b="0" i="0">
                    <a:latin typeface="Segoe UI" panose="020B0502040204020203" pitchFamily="34" charset="0"/>
                    <a:cs typeface="Segoe UI" panose="020B0502040204020203" pitchFamily="34" charset="0"/>
                  </a:rPr>
                  <a:t>Nombre</a:t>
                </a:r>
                <a:r>
                  <a:rPr lang="fr-FR" b="0" i="0" baseline="0">
                    <a:latin typeface="Segoe UI" panose="020B0502040204020203" pitchFamily="34" charset="0"/>
                    <a:cs typeface="Segoe UI" panose="020B0502040204020203" pitchFamily="34" charset="0"/>
                  </a:rPr>
                  <a:t> de Salariés</a:t>
                </a:r>
                <a:endParaRPr lang="fr-FR" b="0" i="0">
                  <a:latin typeface="Segoe UI" panose="020B0502040204020203" pitchFamily="34" charset="0"/>
                  <a:cs typeface="Segoe UI" panose="020B0502040204020203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8857480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64492927874224E-2"/>
          <c:y val="3.7008398950131235E-2"/>
          <c:w val="0.88974344146556383"/>
          <c:h val="0.87948608923884519"/>
        </c:manualLayout>
      </c:layout>
      <c:barChart>
        <c:barDir val="col"/>
        <c:grouping val="clustered"/>
        <c:varyColors val="0"/>
        <c:ser>
          <c:idx val="15"/>
          <c:order val="15"/>
          <c:tx>
            <c:v>FEMME</c:v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CDI       </c:v>
              </c:pt>
              <c:pt idx="1">
                <c:v>CDD       </c:v>
              </c:pt>
              <c:pt idx="2">
                <c:v>CAP10     </c:v>
              </c:pt>
            </c:strLit>
          </c:cat>
          <c:val>
            <c:numLit>
              <c:formatCode>General</c:formatCode>
              <c:ptCount val="3"/>
              <c:pt idx="0">
                <c:v>17</c:v>
              </c:pt>
              <c:pt idx="1">
                <c:v>2</c:v>
              </c:pt>
              <c:pt idx="2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3-B11B-45D0-A5C8-2CF00B197064}"/>
            </c:ext>
          </c:extLst>
        </c:ser>
        <c:ser>
          <c:idx val="16"/>
          <c:order val="16"/>
          <c:tx>
            <c:v>HOMME</c:v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CDI       </c:v>
              </c:pt>
              <c:pt idx="1">
                <c:v>CDD       </c:v>
              </c:pt>
              <c:pt idx="2">
                <c:v>CAP10     </c:v>
              </c:pt>
            </c:strLit>
          </c:cat>
          <c:val>
            <c:numLit>
              <c:formatCode>General</c:formatCode>
              <c:ptCount val="3"/>
              <c:pt idx="0">
                <c:v>17</c:v>
              </c:pt>
              <c:pt idx="1">
                <c:v>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4-B11B-45D0-A5C8-2CF00B1970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8492536"/>
        <c:axId val="4284912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/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4-B11B-45D0-A5C8-2CF00B19706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Contrat à durée déterminée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11B-45D0-A5C8-2CF00B19706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Contrat à durée indéterminée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11B-45D0-A5C8-2CF00B19706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Contrat d'apprentissage Eses non artisanales de +10 salariés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11B-45D0-A5C8-2CF00B19706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Convention de stage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11B-45D0-A5C8-2CF00B19706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Cadres chargés d'études économiques, financières, commercial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11B-45D0-A5C8-2CF00B19706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v>Cadres des autres services administratifs PME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11B-45D0-A5C8-2CF00B19706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Cadres des relations publiques et de la communication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11B-45D0-A5C8-2CF00B197064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v>Cadres spécialistes des ressources humaines &amp; du recrutement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11B-45D0-A5C8-2CF00B19706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Employés administratifs non qualifiés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11B-45D0-A5C8-2CF00B197064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Employés administratifs qualifiés autres services entreprise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11B-45D0-A5C8-2CF00B197064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Employés des services divers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11B-45D0-A5C8-2CF00B197064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>Employés qualifiés des services commerciaux des entreprises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11B-45D0-A5C8-2CF00B197064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>Ingénieurs &amp; cadres d'étude, R&amp;D en informatique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B11B-45D0-A5C8-2CF00B197064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v>Juristes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B11B-45D0-A5C8-2CF00B197064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v/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E1AE-4B25-AD8D-16B2E3ACCE99}"/>
                  </c:ext>
                </c:extLst>
              </c15:ser>
            </c15:filteredBarSeries>
          </c:ext>
        </c:extLst>
      </c:barChart>
      <c:catAx>
        <c:axId val="42849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491224"/>
        <c:crosses val="autoZero"/>
        <c:auto val="1"/>
        <c:lblAlgn val="ctr"/>
        <c:lblOffset val="100"/>
        <c:noMultiLvlLbl val="0"/>
      </c:catAx>
      <c:valAx>
        <c:axId val="428491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8492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29653420489238"/>
          <c:y val="0.19639028871391076"/>
          <c:w val="0.13689695140165298"/>
          <c:h val="0.12055275590551182"/>
        </c:manualLayout>
      </c:layout>
      <c:overlay val="0"/>
    </c:legend>
    <c:plotVisOnly val="0"/>
    <c:dispBlanksAs val="gap"/>
    <c:showDLblsOverMax val="0"/>
  </c:chart>
  <c:spPr>
    <a:ln>
      <a:solidFill>
        <a:schemeClr val="accent2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3"/>
          <c:order val="3"/>
          <c:tx>
            <c:v>Entrées Mois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4126-4463-B536-7B64C62D4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451648"/>
        <c:axId val="429455912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v>Salarié - Clé Sécurité Sociale (H)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F0BB-4BE1-AE8C-7760DF11E2DD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v>Clé Sécurité Sociale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FA9-4800-A1E3-F5891C38738A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v>Sorties Mois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FA9-4800-A1E3-F5891C38738A}"/>
                  </c:ext>
                </c:extLst>
              </c15:ser>
            </c15:filteredRadarSeries>
          </c:ext>
        </c:extLst>
      </c:radarChart>
      <c:catAx>
        <c:axId val="4294516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r-FR"/>
          </a:p>
        </c:txPr>
        <c:crossAx val="429455912"/>
        <c:crosses val="autoZero"/>
        <c:auto val="1"/>
        <c:lblAlgn val="ctr"/>
        <c:lblOffset val="100"/>
        <c:noMultiLvlLbl val="0"/>
      </c:catAx>
      <c:valAx>
        <c:axId val="4294559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r-FR"/>
          </a:p>
        </c:txPr>
        <c:crossAx val="4294516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v>Entrées Mois</c:v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15"/>
            <c:spPr>
              <a:solidFill>
                <a:schemeClr val="tx1">
                  <a:lumMod val="65000"/>
                  <a:lumOff val="35000"/>
                </a:schemeClr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formatCode>General</c:formatCode>
              <c:ptCount val="12"/>
              <c:pt idx="0">
                <c:v>34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48-44DB-BFBE-A8E7511E15D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579843400"/>
        <c:axId val="5798486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Sorties Mois</c:v>
                </c:tx>
                <c:spPr>
                  <a:ln w="38100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triangle"/>
                  <c:size val="15"/>
                  <c:spPr>
                    <a:solidFill>
                      <a:schemeClr val="tx1">
                        <a:lumMod val="65000"/>
                        <a:lumOff val="35000"/>
                      </a:schemeClr>
                    </a:solidFill>
                    <a:ln w="9525" cap="flat" cmpd="sng" algn="ctr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4-EC28-4045-AD20-F4FA2976AFD0}"/>
                  </c:ext>
                </c:extLst>
              </c15:ser>
            </c15:filteredLineSeries>
          </c:ext>
        </c:extLst>
      </c:lineChart>
      <c:catAx>
        <c:axId val="57984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9848648"/>
        <c:crosses val="autoZero"/>
        <c:auto val="1"/>
        <c:lblAlgn val="ctr"/>
        <c:lblOffset val="100"/>
        <c:noMultiLvlLbl val="0"/>
      </c:catAx>
      <c:valAx>
        <c:axId val="579848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8434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515489736036378E-2"/>
          <c:y val="8.5668879625340949E-2"/>
          <c:w val="0.92234535316200639"/>
          <c:h val="0.81692800164685297"/>
        </c:manualLayout>
      </c:layout>
      <c:barChart>
        <c:barDir val="col"/>
        <c:grouping val="clustered"/>
        <c:varyColors val="0"/>
        <c:ser>
          <c:idx val="1"/>
          <c:order val="1"/>
          <c:tx>
            <c:v>0 - 01 an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1">
                <c:v>26 - 30 ans</c:v>
              </c:pt>
              <c:pt idx="2">
                <c:v>51 - 55 ans</c:v>
              </c:pt>
            </c:strLit>
          </c:cat>
          <c:val>
            <c:numLit>
              <c:formatCode>General</c:formatCode>
              <c:ptCount val="3"/>
              <c:pt idx="0">
                <c:v>1</c:v>
              </c:pt>
              <c:pt idx="1">
                <c:v>11</c:v>
              </c:pt>
              <c:pt idx="2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0B85-474F-A6C7-C7C829053CB8}"/>
            </c:ext>
          </c:extLst>
        </c:ser>
        <c:ser>
          <c:idx val="14"/>
          <c:order val="14"/>
          <c:tx>
            <c:v/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1">
                <c:v>26 - 30 ans</c:v>
              </c:pt>
              <c:pt idx="2">
                <c:v>51 - 55 ans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23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0C74-427C-89CC-DB71F087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068736"/>
        <c:axId val="780069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Sorties Mois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A-0B85-474F-A6C7-C7C829053CB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01 - 02 ans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B85-474F-A6C7-C7C829053CB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03 - 05 ans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0B85-474F-A6C7-C7C829053CB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06 - 09 ans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0B85-474F-A6C7-C7C829053CB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10 - 15 ans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0B85-474F-A6C7-C7C829053CB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v>16 - 20 ans</c:v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0B85-474F-A6C7-C7C829053CB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21 - 30 ans</c:v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0B85-474F-A6C7-C7C829053CB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v>31 - 40 ans</c:v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0B85-474F-A6C7-C7C829053CB8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/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383B-43AD-9F53-B612291FF7D6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-1 AN</c:v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83B-43AD-9F53-B612291FF7D6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1 - 2 ANS</c:v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1123-43DF-A1CD-EEED0ABAF4D2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>3 - 5 ANS</c:v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3B1-4813-9A90-85D22B6F37A6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/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C74-427C-89CC-DB71F0871CA2}"/>
                  </c:ext>
                </c:extLst>
              </c15:ser>
            </c15:filteredBarSeries>
          </c:ext>
        </c:extLst>
      </c:barChart>
      <c:catAx>
        <c:axId val="78006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0069064"/>
        <c:crosses val="autoZero"/>
        <c:auto val="1"/>
        <c:lblAlgn val="ctr"/>
        <c:lblOffset val="100"/>
        <c:noMultiLvlLbl val="0"/>
      </c:catAx>
      <c:valAx>
        <c:axId val="7800690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0068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3093391974392729E-3"/>
          <c:y val="7.0778801063677496E-2"/>
          <c:w val="0.9954846344899323"/>
          <c:h val="6.7100200710205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accent2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378379770775112"/>
          <c:y val="2.4726581444978586E-2"/>
          <c:w val="0.50645770025601455"/>
          <c:h val="0.91085658524352664"/>
        </c:manualLayout>
      </c:layout>
      <c:barChart>
        <c:barDir val="bar"/>
        <c:grouping val="clustered"/>
        <c:varyColors val="0"/>
        <c:ser>
          <c:idx val="3"/>
          <c:order val="3"/>
          <c:tx>
            <c:v>Entrées Mois</c:v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2356-466E-8FFE-876CF457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096616"/>
        <c:axId val="780103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FEMME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A-1344-44B3-B9FD-746CD1776EA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HOMME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344-44B3-B9FD-746CD1776EA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Sorties Mois</c:v>
                </c:tx>
                <c:spPr>
                  <a:solidFill>
                    <a:schemeClr val="accent2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800">
                          <a:latin typeface="Segoe UI Light" panose="020B0502040204020203" pitchFamily="34" charset="0"/>
                          <a:cs typeface="Segoe UI Light" panose="020B0502040204020203" pitchFamily="34" charset="0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344-44B3-B9FD-746CD1776EAD}"/>
                  </c:ext>
                </c:extLst>
              </c15:ser>
            </c15:filteredBarSeries>
          </c:ext>
        </c:extLst>
      </c:barChart>
      <c:catAx>
        <c:axId val="780096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80103176"/>
        <c:crosses val="autoZero"/>
        <c:auto val="1"/>
        <c:lblAlgn val="ctr"/>
        <c:lblOffset val="100"/>
        <c:noMultiLvlLbl val="0"/>
      </c:catAx>
      <c:valAx>
        <c:axId val="78010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0096616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accent2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v>Sorties Mois</c:v>
          </c:tx>
          <c:spPr>
            <a:solidFill>
              <a:schemeClr val="accent6"/>
            </a:solidFill>
          </c:spPr>
          <c:invertIfNegative val="0"/>
          <c:cat>
            <c:strLit>
              <c:ptCount val="2"/>
              <c:pt idx="0">
                <c:v>Démission</c:v>
              </c:pt>
            </c:strLit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A4C-402A-8A00-05B02DEE7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58472392"/>
        <c:axId val="5584661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Salarié - Clé Sécurité Sociale (H)</c:v>
                </c:tx>
                <c:spPr>
                  <a:solidFill>
                    <a:schemeClr val="accent2"/>
                  </a:solidFill>
                  <a:ln>
                    <a:solidFill>
                      <a:schemeClr val="accent2"/>
                    </a:solidFill>
                  </a:ln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3A4C-402A-8A00-05B02DEE7D4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Clé Sécurité Sociale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A4C-402A-8A00-05B02DEE7D4F}"/>
                  </c:ext>
                </c:extLst>
              </c15:ser>
            </c15:filteredBarSeries>
          </c:ext>
        </c:extLst>
      </c:barChart>
      <c:valAx>
        <c:axId val="55846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8472392"/>
        <c:crosses val="autoZero"/>
        <c:crossBetween val="between"/>
      </c:valAx>
      <c:catAx>
        <c:axId val="558472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="0" i="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fr-FR"/>
          </a:p>
        </c:txPr>
        <c:crossAx val="558466160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>
      <a:solidFill>
        <a:schemeClr val="accent6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6"/>
          <c:order val="6"/>
          <c:tx>
            <c:v>Contrat de travail à durée déterminée de droit privé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2"/>
              <c:pt idx="0">
                <c:v>30</c:v>
              </c:pt>
              <c:pt idx="1">
                <c:v>31</c:v>
              </c:pt>
            </c:numLit>
          </c:xVal>
          <c:yVal>
            <c:numLit>
              <c:formatCode>General</c:formatCode>
              <c:ptCount val="2"/>
              <c:pt idx="0">
                <c:v>2</c:v>
              </c:pt>
              <c:pt idx="1">
                <c:v>0</c:v>
              </c:pt>
            </c:numLit>
          </c:yVal>
          <c:bubbleSize>
            <c:numLit>
              <c:formatCode>General</c:formatCode>
              <c:ptCount val="2"/>
              <c:pt idx="0">
                <c:v>2</c:v>
              </c:pt>
              <c:pt idx="1">
                <c:v>0</c:v>
              </c:pt>
            </c:numLit>
          </c:bubbleSize>
          <c:bubble3D val="0"/>
          <c:extLst xmlns:c15="http://schemas.microsoft.com/office/drawing/2012/chart">
            <c:ext xmlns:c16="http://schemas.microsoft.com/office/drawing/2014/chart" uri="{C3380CC4-5D6E-409C-BE32-E72D297353CC}">
              <c16:uniqueId val="{00000006-8FBB-4AB2-B5F9-095E649C62D7}"/>
            </c:ext>
          </c:extLst>
        </c:ser>
        <c:ser>
          <c:idx val="7"/>
          <c:order val="7"/>
          <c:tx>
            <c:v>Contrat de travail à durée indéterminée de droit privé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2"/>
              <c:pt idx="0">
                <c:v>30</c:v>
              </c:pt>
              <c:pt idx="1">
                <c:v>31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bubbleSize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bubbleSize>
          <c:bubble3D val="0"/>
          <c:extLst xmlns:c15="http://schemas.microsoft.com/office/drawing/2012/chart">
            <c:ext xmlns:c16="http://schemas.microsoft.com/office/drawing/2014/chart" uri="{C3380CC4-5D6E-409C-BE32-E72D297353CC}">
              <c16:uniqueId val="{00000007-8FBB-4AB2-B5F9-095E649C62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438857480"/>
        <c:axId val="438858464"/>
        <c:extLst>
          <c:ext xmlns:c15="http://schemas.microsoft.com/office/drawing/2012/chart" uri="{02D57815-91ED-43cb-92C2-25804820EDAC}">
            <c15:filteredBubbleSeries>
              <c15:ser>
                <c:idx val="0"/>
                <c:order val="0"/>
                <c:tx>
                  <c:v/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>
                  <c:ext xmlns:c16="http://schemas.microsoft.com/office/drawing/2014/chart" uri="{C3380CC4-5D6E-409C-BE32-E72D297353CC}">
                    <c16:uniqueId val="{00000005-8FBB-4AB2-B5F9-095E649C62D7}"/>
                  </c:ext>
                </c:extLst>
              </c15:ser>
            </c15:filteredBubbleSeries>
            <c15:filteredBubbleSeries>
              <c15:ser>
                <c:idx val="1"/>
                <c:order val="1"/>
                <c:tx>
                  <c:v>Contrat à durée déterminée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8FBB-4AB2-B5F9-095E649C62D7}"/>
                  </c:ext>
                </c:extLst>
              </c15:ser>
            </c15:filteredBubbleSeries>
            <c15:filteredBubbleSeries>
              <c15:ser>
                <c:idx val="2"/>
                <c:order val="2"/>
                <c:tx>
                  <c:v>Contrat à durée indéterminée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FBB-4AB2-B5F9-095E649C62D7}"/>
                  </c:ext>
                </c:extLst>
              </c15:ser>
            </c15:filteredBubbleSeries>
            <c15:filteredBubbleSeries>
              <c15:ser>
                <c:idx val="3"/>
                <c:order val="3"/>
                <c:tx>
                  <c:v>Contrat d'apprentissage Eses non artisanales de +10 salariés</c:v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FBB-4AB2-B5F9-095E649C62D7}"/>
                  </c:ext>
                </c:extLst>
              </c15:ser>
            </c15:filteredBubbleSeries>
            <c15:filteredBubbleSeries>
              <c15:ser>
                <c:idx val="4"/>
                <c:order val="4"/>
                <c:tx>
                  <c:v>Convention de stage</c:v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FBB-4AB2-B5F9-095E649C62D7}"/>
                  </c:ext>
                </c:extLst>
              </c15:ser>
            </c15:filteredBubbleSeries>
            <c15:filteredBubbleSeries>
              <c15:ser>
                <c:idx val="5"/>
                <c:order val="5"/>
                <c:tx>
                  <c:v>Contrat de professionnalisation (CDD)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FBB-4AB2-B5F9-095E649C62D7}"/>
                  </c:ext>
                </c:extLst>
              </c15:ser>
            </c15:filteredBubbleSeries>
            <c15:filteredBubbleSeries>
              <c15:ser>
                <c:idx val="8"/>
                <c:order val="8"/>
                <c:tx>
                  <c:v>Contrat d'avenir (CDD)</c:v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FBB-4AB2-B5F9-095E649C62D7}"/>
                  </c:ext>
                </c:extLst>
              </c15:ser>
            </c15:filteredBubbleSeries>
            <c15:filteredBubbleSeries>
              <c15:ser>
                <c:idx val="9"/>
                <c:order val="9"/>
                <c:tx>
                  <c:v>Contrat saisonnier</c:v>
                </c:tx>
                <c:spPr>
                  <a:solidFill>
                    <a:schemeClr val="accent6">
                      <a:lumMod val="80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1816-4221-B71F-FA2596F0F901}"/>
                  </c:ext>
                </c:extLst>
              </c15:ser>
            </c15:filteredBubbleSeries>
          </c:ext>
        </c:extLst>
      </c:bubbleChart>
      <c:valAx>
        <c:axId val="438857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fr-FR" b="0" i="0">
                    <a:latin typeface="Segoe UI" panose="020B0502040204020203" pitchFamily="34" charset="0"/>
                    <a:cs typeface="Segoe UI" panose="020B0502040204020203" pitchFamily="34" charset="0"/>
                  </a:rPr>
                  <a:t>Age Salariés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8858464"/>
        <c:crosses val="autoZero"/>
        <c:crossBetween val="midCat"/>
      </c:valAx>
      <c:valAx>
        <c:axId val="438858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fr-FR" b="0" i="0">
                    <a:latin typeface="Segoe UI" panose="020B0502040204020203" pitchFamily="34" charset="0"/>
                    <a:cs typeface="Segoe UI" panose="020B0502040204020203" pitchFamily="34" charset="0"/>
                  </a:rPr>
                  <a:t>Nombre</a:t>
                </a:r>
                <a:r>
                  <a:rPr lang="fr-FR" b="0" i="0" baseline="0">
                    <a:latin typeface="Segoe UI" panose="020B0502040204020203" pitchFamily="34" charset="0"/>
                    <a:cs typeface="Segoe UI" panose="020B0502040204020203" pitchFamily="34" charset="0"/>
                  </a:rPr>
                  <a:t> de Salariés</a:t>
                </a:r>
                <a:endParaRPr lang="fr-FR" b="0" i="0">
                  <a:latin typeface="Segoe UI" panose="020B0502040204020203" pitchFamily="34" charset="0"/>
                  <a:cs typeface="Segoe UI" panose="020B0502040204020203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8857480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6350" cap="flat" cmpd="sng" algn="ctr">
      <a:solidFill>
        <a:schemeClr val="accent6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10582</xdr:rowOff>
    </xdr:from>
    <xdr:to>
      <xdr:col>4</xdr:col>
      <xdr:colOff>3362</xdr:colOff>
      <xdr:row>41</xdr:row>
      <xdr:rowOff>126438</xdr:rowOff>
    </xdr:to>
    <xdr:graphicFrame macro="">
      <xdr:nvGraphicFramePr>
        <xdr:cNvPr id="3" name="Graphique_A23">
          <a:extLst>
            <a:ext uri="{FF2B5EF4-FFF2-40B4-BE49-F238E27FC236}">
              <a16:creationId xmlns:a16="http://schemas.microsoft.com/office/drawing/2014/main" id="{40020623-619D-47FD-9554-87C0C05AA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1869</xdr:colOff>
      <xdr:row>22</xdr:row>
      <xdr:rowOff>10582</xdr:rowOff>
    </xdr:from>
    <xdr:to>
      <xdr:col>10</xdr:col>
      <xdr:colOff>5232</xdr:colOff>
      <xdr:row>41</xdr:row>
      <xdr:rowOff>183527</xdr:rowOff>
    </xdr:to>
    <xdr:graphicFrame macro="">
      <xdr:nvGraphicFramePr>
        <xdr:cNvPr id="7" name="Graphique_E23">
          <a:extLst>
            <a:ext uri="{FF2B5EF4-FFF2-40B4-BE49-F238E27FC236}">
              <a16:creationId xmlns:a16="http://schemas.microsoft.com/office/drawing/2014/main" id="{629CAD33-8E16-4DE6-932D-C4440EF6C9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19237</xdr:colOff>
      <xdr:row>45</xdr:row>
      <xdr:rowOff>8303</xdr:rowOff>
    </xdr:from>
    <xdr:to>
      <xdr:col>4</xdr:col>
      <xdr:colOff>30442</xdr:colOff>
      <xdr:row>65</xdr:row>
      <xdr:rowOff>2209</xdr:rowOff>
    </xdr:to>
    <xdr:graphicFrame macro="">
      <xdr:nvGraphicFramePr>
        <xdr:cNvPr id="4" name="Graphique_A46">
          <a:extLst>
            <a:ext uri="{FF2B5EF4-FFF2-40B4-BE49-F238E27FC236}">
              <a16:creationId xmlns:a16="http://schemas.microsoft.com/office/drawing/2014/main" id="{2407841C-E4ED-4255-8F78-6D6CE96642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38474</xdr:colOff>
      <xdr:row>45</xdr:row>
      <xdr:rowOff>8303</xdr:rowOff>
    </xdr:from>
    <xdr:to>
      <xdr:col>9</xdr:col>
      <xdr:colOff>1030941</xdr:colOff>
      <xdr:row>65</xdr:row>
      <xdr:rowOff>2209</xdr:rowOff>
    </xdr:to>
    <xdr:graphicFrame macro="">
      <xdr:nvGraphicFramePr>
        <xdr:cNvPr id="9" name="Graphique_E46">
          <a:extLst>
            <a:ext uri="{FF2B5EF4-FFF2-40B4-BE49-F238E27FC236}">
              <a16:creationId xmlns:a16="http://schemas.microsoft.com/office/drawing/2014/main" id="{25203B59-3740-4BE7-AC16-E84B5F205A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8030</xdr:colOff>
      <xdr:row>4</xdr:row>
      <xdr:rowOff>112060</xdr:rowOff>
    </xdr:from>
    <xdr:to>
      <xdr:col>10</xdr:col>
      <xdr:colOff>6724</xdr:colOff>
      <xdr:row>18</xdr:row>
      <xdr:rowOff>164642</xdr:rowOff>
    </xdr:to>
    <xdr:graphicFrame macro="">
      <xdr:nvGraphicFramePr>
        <xdr:cNvPr id="6" name="Graphique_A6">
          <a:extLst>
            <a:ext uri="{FF2B5EF4-FFF2-40B4-BE49-F238E27FC236}">
              <a16:creationId xmlns:a16="http://schemas.microsoft.com/office/drawing/2014/main" id="{CEF1BB95-C906-4339-AD10-5ECD6F63D9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778062</xdr:colOff>
      <xdr:row>67</xdr:row>
      <xdr:rowOff>177799</xdr:rowOff>
    </xdr:from>
    <xdr:to>
      <xdr:col>10</xdr:col>
      <xdr:colOff>8821</xdr:colOff>
      <xdr:row>94</xdr:row>
      <xdr:rowOff>177799</xdr:rowOff>
    </xdr:to>
    <xdr:graphicFrame macro="">
      <xdr:nvGraphicFramePr>
        <xdr:cNvPr id="16" name="Graphique_E69">
          <a:extLst>
            <a:ext uri="{FF2B5EF4-FFF2-40B4-BE49-F238E27FC236}">
              <a16:creationId xmlns:a16="http://schemas.microsoft.com/office/drawing/2014/main" id="{D69E808C-7F82-4456-B673-28812BB18E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68</xdr:row>
      <xdr:rowOff>10502</xdr:rowOff>
    </xdr:from>
    <xdr:to>
      <xdr:col>3</xdr:col>
      <xdr:colOff>791466</xdr:colOff>
      <xdr:row>95</xdr:row>
      <xdr:rowOff>1681</xdr:rowOff>
    </xdr:to>
    <xdr:graphicFrame macro="">
      <xdr:nvGraphicFramePr>
        <xdr:cNvPr id="17" name="Graphique_A69">
          <a:extLst>
            <a:ext uri="{FF2B5EF4-FFF2-40B4-BE49-F238E27FC236}">
              <a16:creationId xmlns:a16="http://schemas.microsoft.com/office/drawing/2014/main" id="{3B2A55E6-0464-4AD5-BFAE-96BDEF7ADF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8031</xdr:colOff>
      <xdr:row>22</xdr:row>
      <xdr:rowOff>10582</xdr:rowOff>
    </xdr:from>
    <xdr:to>
      <xdr:col>4</xdr:col>
      <xdr:colOff>0</xdr:colOff>
      <xdr:row>42</xdr:row>
      <xdr:rowOff>9524</xdr:rowOff>
    </xdr:to>
    <xdr:graphicFrame macro="">
      <xdr:nvGraphicFramePr>
        <xdr:cNvPr id="2" name="Graphique_A23">
          <a:extLst>
            <a:ext uri="{FF2B5EF4-FFF2-40B4-BE49-F238E27FC236}">
              <a16:creationId xmlns:a16="http://schemas.microsoft.com/office/drawing/2014/main" id="{4E7D7978-647A-4BC7-BEBD-79689F666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758825</xdr:colOff>
      <xdr:row>21</xdr:row>
      <xdr:rowOff>189876</xdr:rowOff>
    </xdr:from>
    <xdr:to>
      <xdr:col>9</xdr:col>
      <xdr:colOff>981635</xdr:colOff>
      <xdr:row>41</xdr:row>
      <xdr:rowOff>189877</xdr:rowOff>
    </xdr:to>
    <xdr:graphicFrame macro="">
      <xdr:nvGraphicFramePr>
        <xdr:cNvPr id="3" name="Graphique_E23">
          <a:extLst>
            <a:ext uri="{FF2B5EF4-FFF2-40B4-BE49-F238E27FC236}">
              <a16:creationId xmlns:a16="http://schemas.microsoft.com/office/drawing/2014/main" id="{7FE92B90-268D-4F24-8C32-738FFBC28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8031</xdr:colOff>
      <xdr:row>45</xdr:row>
      <xdr:rowOff>8303</xdr:rowOff>
    </xdr:from>
    <xdr:to>
      <xdr:col>3</xdr:col>
      <xdr:colOff>784412</xdr:colOff>
      <xdr:row>65</xdr:row>
      <xdr:rowOff>2209</xdr:rowOff>
    </xdr:to>
    <xdr:graphicFrame macro="">
      <xdr:nvGraphicFramePr>
        <xdr:cNvPr id="4" name="Graphique_A46">
          <a:extLst>
            <a:ext uri="{FF2B5EF4-FFF2-40B4-BE49-F238E27FC236}">
              <a16:creationId xmlns:a16="http://schemas.microsoft.com/office/drawing/2014/main" id="{7C2F7472-7F91-45A8-8802-B3AABA006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11206</xdr:colOff>
      <xdr:row>45</xdr:row>
      <xdr:rowOff>8303</xdr:rowOff>
    </xdr:from>
    <xdr:to>
      <xdr:col>10</xdr:col>
      <xdr:colOff>0</xdr:colOff>
      <xdr:row>65</xdr:row>
      <xdr:rowOff>2209</xdr:rowOff>
    </xdr:to>
    <xdr:graphicFrame macro="">
      <xdr:nvGraphicFramePr>
        <xdr:cNvPr id="5" name="Graphique_E46">
          <a:extLst>
            <a:ext uri="{FF2B5EF4-FFF2-40B4-BE49-F238E27FC236}">
              <a16:creationId xmlns:a16="http://schemas.microsoft.com/office/drawing/2014/main" id="{2A28E47E-9379-4D8B-B5CF-9B2FAB14C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17556</xdr:colOff>
      <xdr:row>4</xdr:row>
      <xdr:rowOff>105321</xdr:rowOff>
    </xdr:from>
    <xdr:to>
      <xdr:col>10</xdr:col>
      <xdr:colOff>0</xdr:colOff>
      <xdr:row>18</xdr:row>
      <xdr:rowOff>162960</xdr:rowOff>
    </xdr:to>
    <xdr:graphicFrame macro="">
      <xdr:nvGraphicFramePr>
        <xdr:cNvPr id="6" name="Graphique_A6">
          <a:extLst>
            <a:ext uri="{FF2B5EF4-FFF2-40B4-BE49-F238E27FC236}">
              <a16:creationId xmlns:a16="http://schemas.microsoft.com/office/drawing/2014/main" id="{33D903F5-2279-4D6E-B218-3826E1E39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784413</xdr:colOff>
      <xdr:row>68</xdr:row>
      <xdr:rowOff>1681</xdr:rowOff>
    </xdr:from>
    <xdr:to>
      <xdr:col>9</xdr:col>
      <xdr:colOff>1041444</xdr:colOff>
      <xdr:row>95</xdr:row>
      <xdr:rowOff>1681</xdr:rowOff>
    </xdr:to>
    <xdr:graphicFrame macro="">
      <xdr:nvGraphicFramePr>
        <xdr:cNvPr id="7" name="Graphique_E69">
          <a:extLst>
            <a:ext uri="{FF2B5EF4-FFF2-40B4-BE49-F238E27FC236}">
              <a16:creationId xmlns:a16="http://schemas.microsoft.com/office/drawing/2014/main" id="{2C10AAB5-37A4-47F3-9F8B-EA905DE25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10502</xdr:colOff>
      <xdr:row>68</xdr:row>
      <xdr:rowOff>7327</xdr:rowOff>
    </xdr:from>
    <xdr:to>
      <xdr:col>3</xdr:col>
      <xdr:colOff>792443</xdr:colOff>
      <xdr:row>95</xdr:row>
      <xdr:rowOff>1681</xdr:rowOff>
    </xdr:to>
    <xdr:graphicFrame macro="">
      <xdr:nvGraphicFramePr>
        <xdr:cNvPr id="8" name="Graphique_A69">
          <a:extLst>
            <a:ext uri="{FF2B5EF4-FFF2-40B4-BE49-F238E27FC236}">
              <a16:creationId xmlns:a16="http://schemas.microsoft.com/office/drawing/2014/main" id="{3D3CE63A-F1FB-4076-9218-B5CA43EE8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DC68F3-FCF5-47FF-9CCC-44209E3C2A00}" name="Tableau1" displayName="Tableau1" ref="A1:C7" totalsRowShown="0" headerRowDxfId="3">
  <autoFilter ref="A1:C7" xr:uid="{B45FA57A-8E31-43B3-86AC-31AC2BEC524A}"/>
  <tableColumns count="3">
    <tableColumn id="1" xr3:uid="{E95DB152-D48A-4105-BE20-F284D0F61DD4}" name="Version" dataDxfId="2"/>
    <tableColumn id="2" xr3:uid="{CE5B1326-FD5E-48F0-9EFE-BB748B96310C}" name="Commentaires" dataDxfId="1"/>
    <tableColumn id="3" xr3:uid="{14A3ECCD-3707-441E-B0F4-374CA210F413}" name="Dat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9"/>
  <sheetViews>
    <sheetView showGridLines="0" tabSelected="1" zoomScale="85" zoomScaleNormal="85" workbookViewId="0">
      <selection activeCell="L8" sqref="L8"/>
    </sheetView>
  </sheetViews>
  <sheetFormatPr baseColWidth="10" defaultColWidth="11.42578125" defaultRowHeight="15" x14ac:dyDescent="0.25"/>
  <cols>
    <col min="1" max="1" width="26.5703125" customWidth="1"/>
    <col min="3" max="3" width="22.85546875" customWidth="1"/>
    <col min="5" max="5" width="23.42578125" customWidth="1"/>
    <col min="9" max="9" width="17.5703125" bestFit="1" customWidth="1"/>
    <col min="10" max="10" width="14.85546875" bestFit="1" customWidth="1"/>
  </cols>
  <sheetData>
    <row r="1" spans="1:19" ht="48" x14ac:dyDescent="0.3">
      <c r="A1" s="7" t="s">
        <v>0</v>
      </c>
      <c r="I1" s="2" t="s">
        <v>1</v>
      </c>
      <c r="J1" s="6" t="s">
        <v>45</v>
      </c>
      <c r="K1" s="8" t="s">
        <v>2</v>
      </c>
      <c r="L1" s="9" t="s">
        <v>3</v>
      </c>
      <c r="R1" t="s">
        <v>3</v>
      </c>
      <c r="S1" t="str">
        <f>_xll.Assistant.XL.APPLIQUER_COULEUR_THEME(Entrées!L1)</f>
        <v/>
      </c>
    </row>
    <row r="2" spans="1:19" ht="21.6" customHeight="1" x14ac:dyDescent="0.25">
      <c r="A2" s="10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OCIETE,E=0,G=0,T=0,P=0,F=[1260],Y=1,O=NF='Standard'_B='0'_U='0'_I='0'_FN='Calibri'_FS='12'_FC='#000000'_BC='#FFFFFF'_AH='0'_AV='0'_Br=[]_BrS='0'_BrC="&amp;"'#000000'_WpT='0':@R=A,S=1092,V={0}:",$J$1)</f>
        <v>SOCIETE</v>
      </c>
      <c r="B2" s="1" t="s">
        <v>4</v>
      </c>
      <c r="C2" s="20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ETABLISSEMENT,E=0,G=0,T=0,P=0,F=[1250],Y=1,O=NF='Standard'_B='0'_U='0'_I='0'_FN='Calibri'_FS='12'_FC='#000000'_BC='#FFFFFF'_AH='0'_AV='0'_Br=[]_BrS='0"&amp;"'_BrC='#000000'_WpT='0':@R=A,S=1260,V={0}:R=B,S=1092,V={1}:",$B$2,$J$1)</f>
        <v/>
      </c>
      <c r="D2" s="35" t="s">
        <v>4</v>
      </c>
      <c r="E2" s="20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EPARTEMENT,E=0,G=0,T=0,P=0,F=[1005],Y=1,O=NF='Standard'_B='0'_U='0'_I='0'_FN='Calibri'_FS='12'_FC='#000000'_BC='#FFFFFF'_AH='0'_AV='0'_Br=[]_BrS='0'_"&amp;"BrC='#000000'_WpT='0':@R=A,S=1260,V={0}:R=C,S=1092,V={1}:R=C,S=1250,V={2}:",$B$2,$J$1,$D$2)</f>
        <v>DEPARTEMENT</v>
      </c>
      <c r="F2" s="35" t="s">
        <v>4</v>
      </c>
      <c r="G2" s="20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ERVICE,E=0,G=0,T=0,P=0,F=[1007],Y=1,O=NF='Standard'_B='0'_U='0'_I='0'_FN='Calibri'_FS='12'_FC='#000000'_BC='#FFFFFF'_AH='0'_AV='0'_Br=[]_BrS='0'_BrC="&amp;"'#000000'_WpT='0':@R=A,S=1260,V={0}:R=B,S=1250,V={1}:R=C,S=1005,V={2}:R=D,S=1092,V={3}:",$B$2,$D$2,$F$2,$J$1)</f>
        <v>SERVICE</v>
      </c>
      <c r="H2" s="36" t="s">
        <v>4</v>
      </c>
      <c r="I2" s="20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CATEGORIE,E=0,G=0,T=0,P=0,F=[1081],Y=1,O=NF='Standard'_B='0'_U='0'_I='0'_FN='Calibri'_FS='12'_FC='#000000'_BC='#FFFFFF'_AH='0'_AV='0'_Br=[]_BrS='0'_Br"&amp;"C='#000000'_WpT='0':@R=A,S=1260,V={0}:R=B,S=1092,V={1}:",$B$2,$J$1)</f>
        <v>CATEGORIE</v>
      </c>
      <c r="J2" s="4" t="s">
        <v>4</v>
      </c>
      <c r="R2" t="s">
        <v>5</v>
      </c>
    </row>
    <row r="3" spans="1:19" ht="15" customHeight="1" x14ac:dyDescent="0.25">
      <c r="A3" s="42" t="s">
        <v>6</v>
      </c>
      <c r="B3" s="43"/>
      <c r="C3" s="43"/>
      <c r="D3" s="43"/>
      <c r="E3" s="43"/>
      <c r="F3" s="43"/>
      <c r="G3" s="43"/>
      <c r="H3" s="43"/>
      <c r="I3" s="43"/>
      <c r="J3" s="43"/>
      <c r="R3" t="s">
        <v>7</v>
      </c>
    </row>
    <row r="4" spans="1:19" ht="11.2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R4" t="s">
        <v>8</v>
      </c>
    </row>
    <row r="5" spans="1:19" ht="9.75" customHeight="1" x14ac:dyDescent="0.25">
      <c r="A5" s="42"/>
      <c r="B5" s="43"/>
      <c r="C5" s="43"/>
      <c r="D5" s="43"/>
      <c r="E5" s="43"/>
      <c r="F5" s="43"/>
      <c r="G5" s="43"/>
      <c r="H5" s="43"/>
      <c r="I5" s="43"/>
      <c r="J5" s="43"/>
      <c r="R5" t="s">
        <v>9</v>
      </c>
    </row>
    <row r="6" spans="1:19" x14ac:dyDescent="0.25">
      <c r="A6" s="15" t="str">
        <f>_xll.Assistant.XL.RIK_AG("INF04_0_0_0_0_0_0_D=0x0;INF04@E=0,S=1094,G=0,T=0_0,P=-1@E=1,S=2@@@R=A,S=1250,V={0}:R=B,S=1005,V={1}:R=C,S=1007,V={2}:R=D,S=1092,V={3}:R=E,S=1260,V={4}:",$D$2,$F$2,$H$2,$J$1,$B$2)</f>
        <v/>
      </c>
      <c r="B6" s="13"/>
      <c r="C6" s="13"/>
      <c r="D6" s="13"/>
      <c r="E6" s="13"/>
      <c r="F6" s="13"/>
      <c r="G6" s="13"/>
      <c r="H6" s="13"/>
      <c r="I6" s="13"/>
      <c r="J6" s="16"/>
    </row>
    <row r="7" spans="1:19" x14ac:dyDescent="0.25">
      <c r="A7" s="15"/>
      <c r="B7" s="13"/>
      <c r="C7" s="13"/>
      <c r="D7" s="13"/>
      <c r="E7" s="13"/>
      <c r="F7" s="13"/>
      <c r="G7" s="13"/>
      <c r="H7" s="13"/>
      <c r="I7" s="13"/>
      <c r="J7" s="16"/>
    </row>
    <row r="8" spans="1:19" x14ac:dyDescent="0.25">
      <c r="A8" s="15"/>
      <c r="B8" s="13"/>
      <c r="C8" s="13"/>
      <c r="D8" s="13"/>
      <c r="E8" s="13"/>
      <c r="F8" s="13"/>
      <c r="G8" s="13"/>
      <c r="H8" s="13"/>
      <c r="I8" s="13"/>
      <c r="J8" s="16"/>
    </row>
    <row r="9" spans="1:19" x14ac:dyDescent="0.25">
      <c r="A9" s="15"/>
      <c r="B9" s="13"/>
      <c r="C9" s="13"/>
      <c r="D9" s="13"/>
      <c r="E9" s="13"/>
      <c r="F9" s="13"/>
      <c r="G9" s="13"/>
      <c r="H9" s="13"/>
      <c r="I9" s="13"/>
      <c r="J9" s="16"/>
    </row>
    <row r="10" spans="1:19" x14ac:dyDescent="0.25">
      <c r="A10" s="15"/>
      <c r="B10" s="13"/>
      <c r="C10" s="13"/>
      <c r="D10" s="13"/>
      <c r="E10" s="13"/>
      <c r="F10" s="13"/>
      <c r="G10" s="13"/>
      <c r="H10" s="13"/>
      <c r="I10" s="13"/>
      <c r="J10" s="16"/>
    </row>
    <row r="11" spans="1:19" x14ac:dyDescent="0.25">
      <c r="A11" s="15"/>
      <c r="B11" s="13"/>
      <c r="C11" s="13"/>
      <c r="D11" s="13"/>
      <c r="E11" s="13"/>
      <c r="F11" s="13"/>
      <c r="G11" s="13"/>
      <c r="H11" s="13"/>
      <c r="I11" s="13"/>
      <c r="J11" s="16"/>
    </row>
    <row r="12" spans="1:19" x14ac:dyDescent="0.25">
      <c r="A12" s="15"/>
      <c r="B12" s="13"/>
      <c r="C12" s="13"/>
      <c r="D12" s="13"/>
      <c r="E12" s="13"/>
      <c r="F12" s="13"/>
      <c r="G12" s="13"/>
      <c r="H12" s="13"/>
      <c r="I12" s="13"/>
      <c r="J12" s="16"/>
    </row>
    <row r="13" spans="1:19" x14ac:dyDescent="0.25">
      <c r="A13" s="15"/>
      <c r="B13" s="13"/>
      <c r="C13" s="13"/>
      <c r="D13" s="13"/>
      <c r="E13" s="13"/>
      <c r="F13" s="13"/>
      <c r="G13" s="13"/>
      <c r="H13" s="13"/>
      <c r="I13" s="13"/>
      <c r="J13" s="16"/>
    </row>
    <row r="14" spans="1:19" x14ac:dyDescent="0.25">
      <c r="A14" s="15"/>
      <c r="B14" s="13"/>
      <c r="C14" s="13"/>
      <c r="D14" s="13"/>
      <c r="E14" s="13"/>
      <c r="F14" s="13"/>
      <c r="G14" s="13"/>
      <c r="H14" s="13"/>
      <c r="I14" s="13"/>
      <c r="J14" s="16"/>
    </row>
    <row r="15" spans="1:19" x14ac:dyDescent="0.25">
      <c r="A15" s="15"/>
      <c r="B15" s="13"/>
      <c r="C15" s="13"/>
      <c r="D15" s="13"/>
      <c r="E15" s="13"/>
      <c r="F15" s="13"/>
      <c r="G15" s="13"/>
      <c r="H15" s="13"/>
      <c r="I15" s="13"/>
      <c r="J15" s="16"/>
    </row>
    <row r="16" spans="1:19" x14ac:dyDescent="0.25">
      <c r="A16" s="15"/>
      <c r="B16" s="13"/>
      <c r="C16" s="13"/>
      <c r="D16" s="13"/>
      <c r="E16" s="13"/>
      <c r="F16" s="13"/>
      <c r="G16" s="13"/>
      <c r="H16" s="13"/>
      <c r="I16" s="13"/>
      <c r="J16" s="16"/>
    </row>
    <row r="17" spans="1:10" x14ac:dyDescent="0.25">
      <c r="A17" s="15"/>
      <c r="B17" s="13"/>
      <c r="C17" s="13"/>
      <c r="D17" s="13"/>
      <c r="E17" s="13"/>
      <c r="F17" s="13"/>
      <c r="G17" s="13"/>
      <c r="H17" s="13"/>
      <c r="I17" s="13"/>
      <c r="J17" s="16"/>
    </row>
    <row r="18" spans="1:10" x14ac:dyDescent="0.25">
      <c r="A18" s="15"/>
      <c r="B18" s="13"/>
      <c r="C18" s="13"/>
      <c r="D18" s="13"/>
      <c r="E18" s="13"/>
      <c r="F18" s="13"/>
      <c r="G18" s="13"/>
      <c r="H18" s="13"/>
      <c r="I18" s="13"/>
      <c r="J18" s="16"/>
    </row>
    <row r="19" spans="1:10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9"/>
    </row>
    <row r="20" spans="1:10" ht="15" customHeight="1" x14ac:dyDescent="0.25">
      <c r="A20" s="42" t="s">
        <v>10</v>
      </c>
      <c r="B20" s="43"/>
      <c r="C20" s="43"/>
      <c r="D20" s="44"/>
      <c r="E20" s="43" t="s">
        <v>11</v>
      </c>
      <c r="F20" s="43"/>
      <c r="G20" s="43"/>
      <c r="H20" s="43"/>
      <c r="I20" s="43"/>
      <c r="J20" s="43"/>
    </row>
    <row r="21" spans="1:10" ht="15" customHeight="1" x14ac:dyDescent="0.25">
      <c r="A21" s="42"/>
      <c r="B21" s="43"/>
      <c r="C21" s="43"/>
      <c r="D21" s="44"/>
      <c r="E21" s="43"/>
      <c r="F21" s="43"/>
      <c r="G21" s="43"/>
      <c r="H21" s="43"/>
      <c r="I21" s="43"/>
      <c r="J21" s="43"/>
    </row>
    <row r="22" spans="1:10" ht="15" customHeight="1" x14ac:dyDescent="0.25">
      <c r="A22" s="42"/>
      <c r="B22" s="43"/>
      <c r="C22" s="43"/>
      <c r="D22" s="44"/>
      <c r="E22" s="43"/>
      <c r="F22" s="43"/>
      <c r="G22" s="43"/>
      <c r="H22" s="43"/>
      <c r="I22" s="43"/>
      <c r="J22" s="43"/>
    </row>
    <row r="23" spans="1:10" x14ac:dyDescent="0.25">
      <c r="A23" t="str">
        <f>_xll.Assistant.XL.RIK_AG("INF04_0_3_0_0_0_0_D=0x0;INF04@E=0,S=1135,G=0,T=0_0,P=-1@E=1,S=2@@@R=A,S=1092,V={0}:R=B,S=1250,V={1}:R=C,S=1005,V={2}:R=D,S=1007,V={3}:R=E,S=2,V=&lt;&gt;0:R=F,S=1260,V={4}:",$J$1,$D$2,$F$2,$H$2,$B$2)</f>
        <v/>
      </c>
      <c r="E23" t="str">
        <f>_xll.Assistant.XL.RIK_AG("INF04_0_2_0_0_0_0_D=0x0;INF04@L=Age ,E=3,G=0,T=0_0,P=-1,F=[1253],Y=1@E=1,S=2@E=0,S=1097,G=0,T=0_0,P=-1@E=1,S=2@R=A,S=1092,V={0}:R=B,S=1250,V={1}:R=C,S=1005,V={2}:R=D,S=1007,V={3}:R=E,S=2,V=&lt;&gt;0:R=F,S=1260,V={4}:",$J$1,$D$2,$F$2,$H$2,$B$2)</f>
        <v/>
      </c>
    </row>
    <row r="43" spans="1:10" x14ac:dyDescent="0.25">
      <c r="A43" s="42" t="s">
        <v>12</v>
      </c>
      <c r="B43" s="43"/>
      <c r="C43" s="43"/>
      <c r="D43" s="44"/>
      <c r="E43" s="43" t="s">
        <v>13</v>
      </c>
      <c r="F43" s="43"/>
      <c r="G43" s="43"/>
      <c r="H43" s="43"/>
      <c r="I43" s="43"/>
      <c r="J43" s="43"/>
    </row>
    <row r="44" spans="1:10" x14ac:dyDescent="0.25">
      <c r="A44" s="42"/>
      <c r="B44" s="43"/>
      <c r="C44" s="43"/>
      <c r="D44" s="44"/>
      <c r="E44" s="43"/>
      <c r="F44" s="43"/>
      <c r="G44" s="43"/>
      <c r="H44" s="43"/>
      <c r="I44" s="43"/>
      <c r="J44" s="43"/>
    </row>
    <row r="45" spans="1:10" x14ac:dyDescent="0.25">
      <c r="A45" s="42"/>
      <c r="B45" s="43"/>
      <c r="C45" s="43"/>
      <c r="D45" s="44"/>
      <c r="E45" s="43"/>
      <c r="F45" s="43"/>
      <c r="G45" s="43"/>
      <c r="H45" s="43"/>
      <c r="I45" s="43"/>
      <c r="J45" s="43"/>
    </row>
    <row r="46" spans="1:10" x14ac:dyDescent="0.25">
      <c r="A46" t="str">
        <f>_xll.Assistant.XL.RIK_AG("INF04_0_0_0_0_0_0_D=0x0;INF04@E=0,S=1096,G=0,T=1_1,P=-1@E=1,S=2@E=0,S=1251,G=0,T=0_0,P=-1@@R=B,S=1092,V={0}:R=C,S=1005,V={1}:R=D,S=1007,V={2}:R=E,S=1250,V={3}:R=F,S=2,V=&lt;&gt;0:R=A,S=1260,V={4}:",$J$1,$F$2,$H$2,$D$2,$B$2)</f>
        <v/>
      </c>
      <c r="E46" t="str">
        <f>_xll.Assistant.XL.RIK_AG("INF04_0_0_0_0_0_0_D=0x0;INF04@E=0,S=1007,G=0,T=0_0,P=-1@E=1,S=2@@@R=B,S=1092,V={0}:R=C,S=1250,V={1}:R=D,S=1005,V={2}:R=E,S=1007,V={3}:R=F,S=2,V=&lt;&gt;0:R=A,S=1260,V={4}:",$J$1,$D$2,$F$2,$H$2,$B$2)</f>
        <v/>
      </c>
    </row>
    <row r="66" spans="1:10" x14ac:dyDescent="0.25">
      <c r="A66" s="42" t="s">
        <v>14</v>
      </c>
      <c r="B66" s="43"/>
      <c r="C66" s="43"/>
      <c r="D66" s="44"/>
      <c r="E66" s="43" t="s">
        <v>15</v>
      </c>
      <c r="F66" s="43"/>
      <c r="G66" s="43"/>
      <c r="H66" s="43"/>
      <c r="I66" s="43"/>
      <c r="J66" s="43"/>
    </row>
    <row r="67" spans="1:10" x14ac:dyDescent="0.25">
      <c r="A67" s="42"/>
      <c r="B67" s="43"/>
      <c r="C67" s="43"/>
      <c r="D67" s="44"/>
      <c r="E67" s="43"/>
      <c r="F67" s="43"/>
      <c r="G67" s="43"/>
      <c r="H67" s="43"/>
      <c r="I67" s="43"/>
      <c r="J67" s="43"/>
    </row>
    <row r="68" spans="1:10" x14ac:dyDescent="0.25">
      <c r="A68" s="42"/>
      <c r="B68" s="43"/>
      <c r="C68" s="43"/>
      <c r="D68" s="44"/>
      <c r="E68" s="43"/>
      <c r="F68" s="43"/>
      <c r="G68" s="43"/>
      <c r="H68" s="43"/>
      <c r="I68" s="43"/>
      <c r="J68" s="43"/>
    </row>
    <row r="69" spans="1:10" x14ac:dyDescent="0.25">
      <c r="A69" t="str">
        <f>_xll.Assistant.XL.RIK_AG("INF04_0_0_0_0_0_0_D=0x0;INF04@E=0,S=1074,G=0,T=0_1,P=-1@E=1,S=2@@@R=B,S=1092,V={0}:R=C,S=1005,V={1}:R=D,S=1007,V={2}:R=E,S=1250,V={3}:R=F,S=2,V=&lt;&gt;0:R=A,S=1260,V={4}:",$J$1,$F$2,$H$2,$D$2,$B$2)</f>
        <v/>
      </c>
      <c r="E69" t="str">
        <f>_xll.Assistant.XL.RIK_AG("INF04_0_0_0_0_0_0_D=0x0;INF04@E=0,S=1255,G=0,T=0_0,P=-1@E=1,S=2@E=0,S=1063,G=0,T=0_0,P=-1@@R=A,S=1092,V={0}:R=B,S=1250,V={1}:R=C,S=1005,V={2}:R=D,S=1007,V={3}:R=E,S=1260,V={4}:R=A,S=2,V=&lt;&gt;0:",$J$1,$D$2,$F$2,$H$2,$B$2)</f>
        <v/>
      </c>
    </row>
  </sheetData>
  <mergeCells count="7">
    <mergeCell ref="A66:D68"/>
    <mergeCell ref="E66:J68"/>
    <mergeCell ref="A3:J5"/>
    <mergeCell ref="A20:D22"/>
    <mergeCell ref="E20:J22"/>
    <mergeCell ref="A43:D45"/>
    <mergeCell ref="E43:J45"/>
  </mergeCells>
  <dataValidations disablePrompts="1" count="1">
    <dataValidation type="list" allowBlank="1" showInputMessage="1" showErrorMessage="1" sqref="L1" xr:uid="{00000000-0002-0000-0000-000000000000}">
      <formula1>$R$1:$R$5</formula1>
    </dataValidation>
  </dataValidations>
  <pageMargins left="0.7" right="0.7" top="0.75" bottom="0.75" header="0.3" footer="0.3"/>
  <pageSetup paperSize="9" scale="5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9"/>
  <sheetViews>
    <sheetView showGridLines="0" zoomScale="85" zoomScaleNormal="85" workbookViewId="0">
      <selection activeCell="D2" sqref="D2"/>
    </sheetView>
  </sheetViews>
  <sheetFormatPr baseColWidth="10" defaultColWidth="11.42578125" defaultRowHeight="15" x14ac:dyDescent="0.25"/>
  <cols>
    <col min="1" max="1" width="26.5703125" customWidth="1"/>
    <col min="3" max="3" width="22.85546875" customWidth="1"/>
    <col min="5" max="5" width="23.42578125" customWidth="1"/>
    <col min="9" max="9" width="17.5703125" bestFit="1" customWidth="1"/>
    <col min="10" max="10" width="14.85546875" bestFit="1" customWidth="1"/>
  </cols>
  <sheetData>
    <row r="1" spans="1:10" ht="48" x14ac:dyDescent="0.25">
      <c r="A1" s="11" t="s">
        <v>16</v>
      </c>
      <c r="I1" s="2" t="s">
        <v>1</v>
      </c>
      <c r="J1" s="6" t="str">
        <f>Entrées!J1</f>
        <v>201801..201812</v>
      </c>
    </row>
    <row r="2" spans="1:10" ht="17.25" x14ac:dyDescent="0.25">
      <c r="A2" s="10" t="s">
        <v>42</v>
      </c>
      <c r="B2" s="1" t="str">
        <f>Entrées!B2</f>
        <v>*</v>
      </c>
      <c r="C2" s="2" t="s">
        <v>17</v>
      </c>
      <c r="D2" s="35" t="str">
        <f>Entrées!D2</f>
        <v>*</v>
      </c>
      <c r="E2" s="2" t="s">
        <v>18</v>
      </c>
      <c r="F2" s="35" t="str">
        <f>Entrées!F2</f>
        <v>*</v>
      </c>
      <c r="G2" s="2" t="s">
        <v>19</v>
      </c>
      <c r="H2" s="36" t="str">
        <f>Entrées!H2</f>
        <v>*</v>
      </c>
      <c r="I2" s="2" t="s">
        <v>20</v>
      </c>
      <c r="J2" s="4" t="str">
        <f>Entrées!J2</f>
        <v>*</v>
      </c>
    </row>
    <row r="3" spans="1:10" ht="15" customHeight="1" x14ac:dyDescent="0.25">
      <c r="A3" s="48" t="s">
        <v>21</v>
      </c>
      <c r="B3" s="46"/>
      <c r="C3" s="46"/>
      <c r="D3" s="46"/>
      <c r="E3" s="46"/>
      <c r="F3" s="46"/>
      <c r="G3" s="46"/>
      <c r="H3" s="46"/>
      <c r="I3" s="46"/>
      <c r="J3" s="49"/>
    </row>
    <row r="4" spans="1:10" ht="11.25" customHeight="1" x14ac:dyDescent="0.25">
      <c r="A4" s="48"/>
      <c r="B4" s="46"/>
      <c r="C4" s="46"/>
      <c r="D4" s="46"/>
      <c r="E4" s="46"/>
      <c r="F4" s="46"/>
      <c r="G4" s="46"/>
      <c r="H4" s="46"/>
      <c r="I4" s="46"/>
      <c r="J4" s="49"/>
    </row>
    <row r="5" spans="1:10" ht="9.75" customHeight="1" x14ac:dyDescent="0.25">
      <c r="A5" s="48"/>
      <c r="B5" s="46"/>
      <c r="C5" s="46"/>
      <c r="D5" s="46"/>
      <c r="E5" s="46"/>
      <c r="F5" s="46"/>
      <c r="G5" s="46"/>
      <c r="H5" s="46"/>
      <c r="I5" s="46"/>
      <c r="J5" s="49"/>
    </row>
    <row r="6" spans="1:10" x14ac:dyDescent="0.25">
      <c r="A6" s="12" t="str">
        <f>_xll.Assistant.XL.RIK_AG("INF04_0_0_0_0_0_0_D=0x0;INF04@E=0,S=1094,G=0,T=0_0,P=-1@E=1,S=3@@@R=A,S=1250,V={0}:R=B,S=1005,V={1}:R=C,S=1007,V={2}:R=D,S=1092,V={3}:R=A,S=1260,V={4}:",$D$2,$F$2,$H$2,$J$1,$B$2)</f>
        <v/>
      </c>
      <c r="B6" s="13"/>
      <c r="C6" s="13"/>
      <c r="D6" s="13"/>
      <c r="E6" s="13"/>
      <c r="F6" s="13"/>
      <c r="G6" s="13"/>
      <c r="H6" s="13"/>
      <c r="I6" s="13"/>
      <c r="J6" s="14"/>
    </row>
    <row r="7" spans="1:10" x14ac:dyDescent="0.25">
      <c r="A7" s="12"/>
      <c r="B7" s="13"/>
      <c r="C7" s="13"/>
      <c r="D7" s="13"/>
      <c r="E7" s="13"/>
      <c r="F7" s="13"/>
      <c r="G7" s="13"/>
      <c r="H7" s="13"/>
      <c r="I7" s="13"/>
      <c r="J7" s="14"/>
    </row>
    <row r="8" spans="1:10" x14ac:dyDescent="0.25">
      <c r="A8" s="12"/>
      <c r="B8" s="13"/>
      <c r="C8" s="13"/>
      <c r="D8" s="13"/>
      <c r="E8" s="13"/>
      <c r="F8" s="13"/>
      <c r="G8" s="13"/>
      <c r="H8" s="13"/>
      <c r="I8" s="13"/>
      <c r="J8" s="14"/>
    </row>
    <row r="9" spans="1:10" x14ac:dyDescent="0.25">
      <c r="A9" s="12"/>
      <c r="B9" s="13"/>
      <c r="C9" s="13"/>
      <c r="D9" s="13"/>
      <c r="E9" s="13"/>
      <c r="F9" s="13"/>
      <c r="G9" s="13"/>
      <c r="H9" s="13"/>
      <c r="I9" s="13"/>
      <c r="J9" s="14"/>
    </row>
    <row r="10" spans="1:10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4"/>
    </row>
    <row r="11" spans="1:10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4"/>
    </row>
    <row r="12" spans="1:10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4"/>
    </row>
    <row r="14" spans="1:10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5" spans="1:10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4"/>
    </row>
    <row r="16" spans="1:10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4"/>
    </row>
    <row r="18" spans="1:10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4"/>
    </row>
    <row r="19" spans="1:10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4"/>
    </row>
    <row r="20" spans="1:10" ht="15" customHeight="1" x14ac:dyDescent="0.25">
      <c r="A20" s="45" t="s">
        <v>22</v>
      </c>
      <c r="B20" s="46"/>
      <c r="C20" s="46"/>
      <c r="D20" s="47"/>
      <c r="E20" s="46" t="s">
        <v>11</v>
      </c>
      <c r="F20" s="46"/>
      <c r="G20" s="46"/>
      <c r="H20" s="46"/>
      <c r="I20" s="46"/>
      <c r="J20" s="46"/>
    </row>
    <row r="21" spans="1:10" ht="15" customHeight="1" x14ac:dyDescent="0.25">
      <c r="A21" s="45"/>
      <c r="B21" s="46"/>
      <c r="C21" s="46"/>
      <c r="D21" s="47"/>
      <c r="E21" s="46"/>
      <c r="F21" s="46"/>
      <c r="G21" s="46"/>
      <c r="H21" s="46"/>
      <c r="I21" s="46"/>
      <c r="J21" s="46"/>
    </row>
    <row r="22" spans="1:10" ht="15" customHeight="1" x14ac:dyDescent="0.25">
      <c r="A22" s="45"/>
      <c r="B22" s="46"/>
      <c r="C22" s="46"/>
      <c r="D22" s="47"/>
      <c r="E22" s="46"/>
      <c r="F22" s="46"/>
      <c r="G22" s="46"/>
      <c r="H22" s="46"/>
      <c r="I22" s="46"/>
      <c r="J22" s="46"/>
    </row>
    <row r="23" spans="1:10" x14ac:dyDescent="0.25">
      <c r="A23" t="str">
        <f>_xll.Assistant.XL.RIK_AG("INF04_0_3_0_0_0_0_D=0x0;INF04@E=0,S=1085,G=0,T=0_1,P=-1@E=1,S=3@@@R=B,S=1092,V={0}:R=C,S=3,V=&lt;&gt;0:R=D,S=1250,V={1}:R=E,S=1005,V={2}:R=F,S=1007,V={3}:R=A,S=1260,V={4}:",$J$1,$D$2,$F$2,$H$2,$B$2)</f>
        <v/>
      </c>
      <c r="E23" t="str">
        <f>_xll.Assistant.XL.RIK_AG("INF04_0_2_0_0_0_0_D=0x0;INF04@L=Age ,E=3,G=0,T=0_0,P=-1,F=[1253],Y=1@E=1,S=3@E=0,S=1097,G=0,T=0_0,P=-1@E=1,S=3@R=A,S=1092,V={0}:R=B,S=1250,V={1}:R=C,S=1005,V={2}:R=D,S=1007,V={3}:R=E,S=3,V=&lt;&gt;0:R=F,S=1260,V={4}:",$J$1,$D$2,$F$2,$H$2,$B$2)</f>
        <v/>
      </c>
    </row>
    <row r="43" spans="1:10" x14ac:dyDescent="0.25">
      <c r="A43" s="45" t="s">
        <v>12</v>
      </c>
      <c r="B43" s="46"/>
      <c r="C43" s="46"/>
      <c r="D43" s="47"/>
      <c r="E43" s="46" t="s">
        <v>13</v>
      </c>
      <c r="F43" s="46"/>
      <c r="G43" s="46"/>
      <c r="H43" s="46"/>
      <c r="I43" s="46"/>
      <c r="J43" s="46"/>
    </row>
    <row r="44" spans="1:10" x14ac:dyDescent="0.25">
      <c r="A44" s="45"/>
      <c r="B44" s="46"/>
      <c r="C44" s="46"/>
      <c r="D44" s="47"/>
      <c r="E44" s="46"/>
      <c r="F44" s="46"/>
      <c r="G44" s="46"/>
      <c r="H44" s="46"/>
      <c r="I44" s="46"/>
      <c r="J44" s="46"/>
    </row>
    <row r="45" spans="1:10" x14ac:dyDescent="0.25">
      <c r="A45" s="45"/>
      <c r="B45" s="46"/>
      <c r="C45" s="46"/>
      <c r="D45" s="47"/>
      <c r="E45" s="46"/>
      <c r="F45" s="46"/>
      <c r="G45" s="46"/>
      <c r="H45" s="46"/>
      <c r="I45" s="46"/>
      <c r="J45" s="46"/>
    </row>
    <row r="46" spans="1:10" x14ac:dyDescent="0.25">
      <c r="A46" t="str">
        <f>_xll.Assistant.XL.RIK_AG("INF04_0_0_0_0_0_0_D=0x0;INF04@E=0,S=1096,G=0,T=1_1,P=-1@E=1,S=3@E=0,S=1251,G=0,T=0_0,P=-1@@R=B,S=1092,V={0}:R=C,S=1005,V={1}:R=D,S=1007,V={2}:R=E,S=3,V=&lt;&gt;0:R=F,S=1250,V={3}:R=A,S=1260,V={4}:",$J$1,$F$2,$H$2,$D$2,$B$2)</f>
        <v/>
      </c>
      <c r="E46" t="str">
        <f>_xll.Assistant.XL.RIK_AG("INF04_0_0_0_0_0_0_D=0x0;INF04@E=0,S=1007,G=0,T=0_0,P=-1@E=1,S=3@@@R=A,S=1092,V={0}:R=B,S=1250,V={1}:R=C,S=1005,V={2}:R=D,S=3,V=&lt;&gt;0:R=E,S=1007,V={3}:R=F,S=1260,V={4}:",$J$1,$D$2,$F$2,$H$2,$B$2)</f>
        <v/>
      </c>
    </row>
    <row r="66" spans="1:10" x14ac:dyDescent="0.25">
      <c r="A66" s="45" t="s">
        <v>14</v>
      </c>
      <c r="B66" s="46"/>
      <c r="C66" s="46"/>
      <c r="D66" s="47"/>
      <c r="E66" s="46" t="s">
        <v>15</v>
      </c>
      <c r="F66" s="46"/>
      <c r="G66" s="46"/>
      <c r="H66" s="46"/>
      <c r="I66" s="46"/>
      <c r="J66" s="46"/>
    </row>
    <row r="67" spans="1:10" x14ac:dyDescent="0.25">
      <c r="A67" s="45"/>
      <c r="B67" s="46"/>
      <c r="C67" s="46"/>
      <c r="D67" s="47"/>
      <c r="E67" s="46"/>
      <c r="F67" s="46"/>
      <c r="G67" s="46"/>
      <c r="H67" s="46"/>
      <c r="I67" s="46"/>
      <c r="J67" s="46"/>
    </row>
    <row r="68" spans="1:10" x14ac:dyDescent="0.25">
      <c r="A68" s="45"/>
      <c r="B68" s="46"/>
      <c r="C68" s="46"/>
      <c r="D68" s="47"/>
      <c r="E68" s="46"/>
      <c r="F68" s="46"/>
      <c r="G68" s="46"/>
      <c r="H68" s="46"/>
      <c r="I68" s="46"/>
      <c r="J68" s="46"/>
    </row>
    <row r="69" spans="1:10" x14ac:dyDescent="0.25">
      <c r="A69" t="str">
        <f>_xll.Assistant.XL.RIK_AG("INF04_0_0_0_0_0_0_D=0x0;INF04@E=0,S=1074,G=0,T=0_1,P=-1@E=1,S=3@@@R=B,S=1092,V={0}:R=C,S=1005,V={1}:R=D,S=1007,V={2}:R=E,S=3,V=&lt;&gt;0:R=F,S=1250,V={3}:R=A,S=1260,V={4}:",$J$1,$F$2,$H$2,$D$2,$B$2)</f>
        <v/>
      </c>
      <c r="E69" t="str">
        <f>_xll.Assistant.XL.RIK_AG("INF04_0_0_0_0_0_0_D=0x0;INF04@E=0,S=1255,G=0,T=0_0,P=-1@E=1,S=3@E=0,S=1063,G=0,T=0_0,P=-1@@R=B,S=1092,V={0}:R=C,S=1250,V={1}:R=D,S=1005,V={2}:R=E,S=3,V=&lt;&gt;0:R=F,S=1007,V={3}:R=A,S=1260,V={4}:",$J$1,$D$2,$F$2,$H$2,$B$2)</f>
        <v/>
      </c>
    </row>
  </sheetData>
  <mergeCells count="7">
    <mergeCell ref="A66:D68"/>
    <mergeCell ref="E66:J68"/>
    <mergeCell ref="A3:J5"/>
    <mergeCell ref="A20:D22"/>
    <mergeCell ref="E20:J22"/>
    <mergeCell ref="A43:D45"/>
    <mergeCell ref="E43:J45"/>
  </mergeCells>
  <pageMargins left="0.7" right="0.7" top="0.75" bottom="0.75" header="0.3" footer="0.3"/>
  <pageSetup paperSize="9" scale="50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82"/>
  <sheetViews>
    <sheetView showGridLines="0" showRowColHeaders="0" workbookViewId="0">
      <selection activeCell="D2" sqref="D2"/>
    </sheetView>
  </sheetViews>
  <sheetFormatPr baseColWidth="10" defaultColWidth="11.42578125" defaultRowHeight="15" outlineLevelRow="1" x14ac:dyDescent="0.25"/>
  <cols>
    <col min="1" max="1" width="44.140625" bestFit="1" customWidth="1"/>
    <col min="2" max="2" width="34.85546875" bestFit="1" customWidth="1"/>
    <col min="3" max="3" width="18.5703125" bestFit="1" customWidth="1"/>
    <col min="4" max="4" width="20" bestFit="1" customWidth="1"/>
    <col min="5" max="5" width="17.7109375" bestFit="1" customWidth="1"/>
    <col min="6" max="6" width="10.5703125" bestFit="1" customWidth="1"/>
    <col min="7" max="7" width="16.5703125" bestFit="1" customWidth="1"/>
    <col min="8" max="8" width="13.85546875" bestFit="1" customWidth="1"/>
    <col min="9" max="9" width="17.5703125" bestFit="1" customWidth="1"/>
    <col min="10" max="10" width="14.85546875" bestFit="1" customWidth="1"/>
  </cols>
  <sheetData>
    <row r="1" spans="1:10" ht="48" x14ac:dyDescent="0.25">
      <c r="A1" s="11" t="s">
        <v>16</v>
      </c>
      <c r="I1" s="2" t="s">
        <v>1</v>
      </c>
      <c r="J1" s="6" t="str">
        <f>Entrées!J1</f>
        <v>201801..201812</v>
      </c>
    </row>
    <row r="2" spans="1:10" ht="17.25" x14ac:dyDescent="0.25">
      <c r="A2" s="10" t="s">
        <v>42</v>
      </c>
      <c r="B2" s="1" t="str">
        <f>Entrées!B2</f>
        <v>*</v>
      </c>
      <c r="C2" s="3" t="s">
        <v>17</v>
      </c>
      <c r="D2" s="5" t="str">
        <f>Entrées!D2</f>
        <v>*</v>
      </c>
      <c r="E2" s="3" t="s">
        <v>18</v>
      </c>
      <c r="F2" s="5" t="str">
        <f>Entrées!F2</f>
        <v>*</v>
      </c>
      <c r="G2" s="2" t="s">
        <v>19</v>
      </c>
      <c r="H2" s="4" t="str">
        <f>Entrées!H2</f>
        <v>*</v>
      </c>
      <c r="I2" s="2" t="s">
        <v>20</v>
      </c>
      <c r="J2" s="4" t="str">
        <f>Entrées!J2</f>
        <v>*</v>
      </c>
    </row>
    <row r="5" spans="1:10" x14ac:dyDescent="0.25">
      <c r="A5" t="str">
        <f>_xll.Assistant.XL.RIK_AL("INF04__2_0_1,F=B='1',U='0',I='0',FN='Calibri',FS='10',FC='#FFFFFF',BC='#A5A5A5',AH='1',AV='1',Br=[$top-$bottom],BrS='1',BrC='#778899'_1,C=Total,F=B='1',U='0',I='0',FN='Calibri',FS='10',FC='#000000',BC='#FFFFFF',AH='1',AV"&amp;"='1',Br=[$top-$bottom],BrS='1',BrC='#778899'_0_0_1_1_D=9x9;INF04@E=0,S=1092,G=1_1_1_F=B='1'_U='0'_I='0'_FN='Calibri'_FS='10'_FC='#000000'_BC='#FFFFFF'_AH='1'_AV='1'_Br=[$top-$bottom]_BrS='1'_BrC='#778899'_C=Période Situa"&amp;"tion_0_0_F=B='1'_U='0'_I='0'_FN='Calibri'_FS='10'_FC='#000000'_BC='#FFFFFF'_AH='1'_AV='1'_Br=[$top-$bottom]_BrS='1'_BrC='#778899'_C=Période Situation,T=0,P=0,O=NF='Texte'_B='0'_U='0'_I='0'_FN='Calibri'_FS='10'_FC='#00000"&amp;"0'_BC='#FFFFFF'_AH='1'_AV='1'_Br=[]_BrS='0'_BrC='#FFFFFF'_WpT='0':E=0,S=1015,G=0,T=0,P=0,O=NF='Texte'_B='0'_U='0'_I='0'_FN='Calibri'_FS='10'_FC='#000000'_BC='#FFFFFF'_AH='1'_AV='1'_Br=[]_BrS='0'_BrC='#FFFFFF'_WpT='0':E=0"&amp;",S=1251,G=0,T=0,P=0,O=NF='Texte'_B='0'_U='0'_I='0'_FN='Calibri'_FS='10'_FC='#000000'_BC='#FFFFFF'_AH='1'_AV='1'_Br=[]_BrS='0'_BrC='#FFFFFF'_WpT='0':E=0,S=1096,G=0,T=0,P=0,O=NF='Texte'_B='0'_U='0'_I='0'_FN='Calibri'_FS='1"&amp;"0'_FC='#000000'_BC='#FFFFFF'_AH='1'_AV='1'_Br=[]_BrS='0'_BrC='#FFFFFF'_WpT='0':E=0,S=1074,G=0,T=0,P=0,O=NF='Texte'_B='0'_U='0'_I='0'_FN='Calibri'_FS='10'_FC='#000000'_BC='#FFFFFF'_AH='1'_AV='1'_Br=[]_BrS='0'_BrC='#FFFFFF"&amp;"'_WpT='0':E=1,S=3,G=0,T=0,P=0,O=NF='Nombre'_B='0'_U='0'_I='0'_FN='Calibri'_FS='10'_FC='#000000'_BC='#FFFFFF'_AH='3'_AV='1'_Br=[]_BrS='0'_BrC='#FFFFFF'_WpT='0':E=0,S=1130,G=0,T=0,P=0,O=NF='Date'_B='0'_U='0'_I='0'_FN='Cali"&amp;"bri'_FS='10'_FC='#000000'_BC='#FFFFFF'_AH='1'_AV='1'_Br=[]_BrS='0'_BrC='#FFFFFF'_WpT='0':E=0,S=1131,G=0,T=0,P=0,O=NF='Date'_B='0'_U='0'_I='0'_FN='Calibri'_FS='10'_FC='#000000'_BC='#FFFFFF'_AH='1'_AV='1'_Br=[]_BrS='0'_BrC"&amp;"='#FFFFFF'_WpT='0':E=1,S=7,G=0,T=0,P=0,O=NF='Nombre'_B='0'_U='0'_I='0'_FN='Calibri'_FS='10'_FC='#000000'_BC='#FFFFFF'_AH='3'_AV='1'_Br=[]_BrS='0'_BrC='#FFFFFF'_WpT='0':@R=A,S=1260,V={0}:R=B,S=1250,V={1}:R=C,S=1005,V={2}:"&amp;"R=D,S=1007,V={3}:R=E,S=1081,V={4}:R=F,S=1092,V={5}:R=G,S=3,V=&lt;&gt;0:",$B$2,$D$2,$F$2,$H$2,$J$2,$J$1)</f>
        <v/>
      </c>
    </row>
    <row r="6" spans="1:10" x14ac:dyDescent="0.25">
      <c r="A6" s="22" t="s">
        <v>23</v>
      </c>
      <c r="B6" s="22" t="s">
        <v>24</v>
      </c>
      <c r="C6" s="22" t="s">
        <v>25</v>
      </c>
      <c r="D6" s="22" t="s">
        <v>26</v>
      </c>
      <c r="E6" s="22" t="s">
        <v>27</v>
      </c>
      <c r="F6" s="22" t="s">
        <v>28</v>
      </c>
      <c r="G6" s="22" t="s">
        <v>29</v>
      </c>
      <c r="H6" s="22" t="s">
        <v>30</v>
      </c>
      <c r="I6" s="22" t="s">
        <v>31</v>
      </c>
    </row>
    <row r="7" spans="1:10" outlineLevel="1" x14ac:dyDescent="0.25">
      <c r="A7" s="23" t="s">
        <v>46</v>
      </c>
      <c r="B7" s="23"/>
      <c r="C7" s="23"/>
      <c r="D7" s="23"/>
      <c r="E7" s="23"/>
      <c r="F7" s="26">
        <v>2</v>
      </c>
      <c r="G7" s="29"/>
      <c r="H7" s="29"/>
      <c r="I7" s="26">
        <v>2</v>
      </c>
    </row>
    <row r="8" spans="1:10" outlineLevel="1" x14ac:dyDescent="0.25">
      <c r="A8" s="21">
        <v>201807</v>
      </c>
      <c r="B8" s="21" t="s">
        <v>47</v>
      </c>
      <c r="C8" s="21" t="s">
        <v>43</v>
      </c>
      <c r="D8" s="21" t="s">
        <v>32</v>
      </c>
      <c r="E8" s="21"/>
      <c r="F8" s="25">
        <v>1</v>
      </c>
      <c r="G8" s="28">
        <v>43101</v>
      </c>
      <c r="H8" s="28">
        <v>43312</v>
      </c>
      <c r="I8" s="25">
        <v>1</v>
      </c>
    </row>
    <row r="9" spans="1:10" outlineLevel="1" x14ac:dyDescent="0.25">
      <c r="A9" s="21">
        <v>201807</v>
      </c>
      <c r="B9" s="21" t="s">
        <v>48</v>
      </c>
      <c r="C9" s="21" t="s">
        <v>43</v>
      </c>
      <c r="D9" s="21" t="s">
        <v>32</v>
      </c>
      <c r="E9" s="21"/>
      <c r="F9" s="25">
        <v>1</v>
      </c>
      <c r="G9" s="28">
        <v>43101</v>
      </c>
      <c r="H9" s="28">
        <v>43312</v>
      </c>
      <c r="I9" s="25">
        <v>1</v>
      </c>
    </row>
    <row r="10" spans="1:10" ht="0.95" customHeight="1" x14ac:dyDescent="0.25">
      <c r="A10" s="31"/>
      <c r="B10" s="31"/>
      <c r="C10" s="31"/>
      <c r="D10" s="31"/>
      <c r="E10" s="31"/>
      <c r="F10" s="32"/>
      <c r="G10" s="33"/>
      <c r="H10" s="33"/>
      <c r="I10" s="32"/>
    </row>
    <row r="11" spans="1:10" outlineLevel="1" x14ac:dyDescent="0.25">
      <c r="A11" s="23" t="s">
        <v>88</v>
      </c>
      <c r="B11" s="23"/>
      <c r="C11" s="23"/>
      <c r="D11" s="23"/>
      <c r="E11" s="23"/>
      <c r="F11" s="26">
        <v>1</v>
      </c>
      <c r="G11" s="29"/>
      <c r="H11" s="29"/>
      <c r="I11" s="26">
        <v>1</v>
      </c>
    </row>
    <row r="12" spans="1:10" outlineLevel="1" x14ac:dyDescent="0.25">
      <c r="A12" s="21">
        <v>201812</v>
      </c>
      <c r="B12" s="21" t="s">
        <v>85</v>
      </c>
      <c r="C12" s="21" t="s">
        <v>43</v>
      </c>
      <c r="D12" s="21" t="s">
        <v>33</v>
      </c>
      <c r="E12" s="21"/>
      <c r="F12" s="25">
        <v>1</v>
      </c>
      <c r="G12" s="28">
        <v>43252</v>
      </c>
      <c r="H12" s="28">
        <v>43449</v>
      </c>
      <c r="I12" s="25">
        <v>1</v>
      </c>
    </row>
    <row r="13" spans="1:10" ht="0.95" customHeight="1" x14ac:dyDescent="0.25">
      <c r="A13" s="31"/>
      <c r="B13" s="31"/>
      <c r="C13" s="31"/>
      <c r="D13" s="31"/>
      <c r="E13" s="31"/>
      <c r="F13" s="32"/>
      <c r="G13" s="33"/>
      <c r="H13" s="33"/>
      <c r="I13" s="32"/>
    </row>
    <row r="14" spans="1:10" x14ac:dyDescent="0.25">
      <c r="A14" s="23" t="s">
        <v>35</v>
      </c>
      <c r="B14" s="23"/>
      <c r="C14" s="23"/>
      <c r="D14" s="23"/>
      <c r="E14" s="23"/>
      <c r="F14" s="26">
        <v>3</v>
      </c>
      <c r="G14" s="29"/>
      <c r="H14" s="29"/>
      <c r="I14" s="26">
        <v>3</v>
      </c>
    </row>
    <row r="15" spans="1:10" x14ac:dyDescent="0.25">
      <c r="A15" s="24"/>
      <c r="B15" s="24"/>
      <c r="C15" s="24"/>
      <c r="D15" s="24"/>
      <c r="E15" s="24"/>
      <c r="F15" s="27"/>
      <c r="G15" s="30"/>
      <c r="H15" s="30"/>
      <c r="I15" s="27"/>
    </row>
    <row r="68" spans="1:9" x14ac:dyDescent="0.25">
      <c r="A68" s="24"/>
      <c r="B68" s="24"/>
      <c r="C68" s="24"/>
      <c r="D68" s="24"/>
      <c r="E68" s="24"/>
      <c r="F68" s="27"/>
      <c r="G68" s="30"/>
      <c r="H68" s="30"/>
      <c r="I68" s="27"/>
    </row>
    <row r="76" spans="1:9" x14ac:dyDescent="0.25">
      <c r="A76" s="24"/>
      <c r="B76" s="24"/>
      <c r="C76" s="24"/>
      <c r="D76" s="24"/>
      <c r="E76" s="24"/>
      <c r="F76" s="27"/>
      <c r="G76" s="30"/>
      <c r="H76" s="30"/>
      <c r="I76" s="27"/>
    </row>
    <row r="1882" spans="1:9" x14ac:dyDescent="0.25">
      <c r="A1882" s="24"/>
      <c r="B1882" s="24"/>
      <c r="C1882" s="24"/>
      <c r="D1882" s="24"/>
      <c r="E1882" s="24"/>
      <c r="F1882" s="27"/>
      <c r="G1882" s="30"/>
      <c r="H1882" s="30"/>
      <c r="I1882" s="27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showGridLines="0" workbookViewId="0">
      <selection activeCell="B4" sqref="B4"/>
    </sheetView>
  </sheetViews>
  <sheetFormatPr baseColWidth="10" defaultColWidth="11.42578125" defaultRowHeight="15" outlineLevelRow="1" x14ac:dyDescent="0.25"/>
  <cols>
    <col min="1" max="1" width="44.140625" bestFit="1" customWidth="1"/>
    <col min="2" max="2" width="40.42578125" bestFit="1" customWidth="1"/>
    <col min="3" max="3" width="18.5703125" bestFit="1" customWidth="1"/>
    <col min="4" max="4" width="20" bestFit="1" customWidth="1"/>
    <col min="5" max="5" width="17.7109375" bestFit="1" customWidth="1"/>
    <col min="6" max="6" width="11.140625" bestFit="1" customWidth="1"/>
    <col min="7" max="7" width="16.5703125" bestFit="1" customWidth="1"/>
    <col min="8" max="8" width="13.85546875" bestFit="1" customWidth="1"/>
    <col min="9" max="9" width="17.5703125" bestFit="1" customWidth="1"/>
    <col min="10" max="10" width="14.85546875" bestFit="1" customWidth="1"/>
  </cols>
  <sheetData>
    <row r="1" spans="1:10" ht="48" x14ac:dyDescent="0.25">
      <c r="A1" s="11" t="s">
        <v>16</v>
      </c>
      <c r="I1" s="2" t="s">
        <v>1</v>
      </c>
      <c r="J1" s="6" t="str">
        <f>Entrées!J1</f>
        <v>201801..201812</v>
      </c>
    </row>
    <row r="2" spans="1:10" ht="17.25" x14ac:dyDescent="0.25">
      <c r="A2" s="10" t="s">
        <v>42</v>
      </c>
      <c r="B2" s="1" t="str">
        <f>Entrées!B2</f>
        <v>*</v>
      </c>
      <c r="C2" s="3" t="s">
        <v>17</v>
      </c>
      <c r="D2" s="5" t="str">
        <f>Entrées!D2</f>
        <v>*</v>
      </c>
      <c r="E2" s="3" t="s">
        <v>18</v>
      </c>
      <c r="F2" s="5" t="str">
        <f>Entrées!F2</f>
        <v>*</v>
      </c>
      <c r="G2" s="2" t="s">
        <v>19</v>
      </c>
      <c r="H2" s="4" t="str">
        <f>Entrées!H2</f>
        <v>*</v>
      </c>
      <c r="I2" s="2" t="s">
        <v>20</v>
      </c>
      <c r="J2" s="4" t="str">
        <f>Entrées!J2</f>
        <v>*</v>
      </c>
    </row>
    <row r="4" spans="1:10" ht="26.25" x14ac:dyDescent="0.4">
      <c r="A4" s="34"/>
    </row>
    <row r="5" spans="1:10" x14ac:dyDescent="0.25">
      <c r="A5" t="str">
        <f>_xll.Assistant.XL.RIK_AL("INF04__2_0_1,F=B='1',U='0',I='0',FN='Calibri',FS='10',FC='#FFFFFF',BC='#A5A5A5',AH='1',AV='1',Br=[$top-$bottom],BrS='1',BrC='#778899'_1,C=Total,F=B='1',U='0',I='0',FN='Calibri',FS='10',FC='#000000',BC='#FFFFFF',AH='1',AV"&amp;"='1',Br=[$top-$bottom],BrS='1',BrC='#778899'_0_0_1_1_D=43x8;INF04@E=0,S=1092,G=1_1_1_F=B='1'_U='0'_I='0'_FN='Calibri'_FS='10'_FC='#000000'_BC='#FFFFFF'_AH='1'_AV='1'_Br=[$top-$bottom]_BrS='1'_BrC='#778899'_C=Période Situ"&amp;"ation_0_0_F=B='1'_U='0'_I='0'_FN='Calibri'_FS='10'_FC='#000000'_BC='#FFFFFF'_AH='1'_AV='1'_Br=[$top-$bottom]_BrS='1'_BrC='#778899'_C=Période Situation,T=0,P=0,O=NF='Texte'_B='0'_U='0'_I='0'_FN='Calibri'_FS='10'_FC='#0000"&amp;"00'_BC='#FFFFFF'_AH='1'_AV='1'_Br=[]_BrS='0'_BrC='#FFFFFF'_WpT='0':E=0,S=1015,G=0,T=0,P=0,O=NF='Texte'_B='0'_U='0'_I='0'_FN='Calibri'_FS='10'_FC='#000000'_BC='#FFFFFF'_AH='1'_AV='1'_Br=[]_BrS='0'_BrC='#FFFFFF'_WpT='0':E="&amp;"0,S=1251,G=0,T=0,P=0,O=NF='Texte'_B='0'_U='0'_I='0'_FN='Calibri'_FS='10'_FC='#000000'_BC='#FFFFFF'_AH='1'_AV='1'_Br=[]_BrS='0'_BrC='#FFFFFF'_WpT='0':E=0,S=1096,G=0,T=0,P=0,O=NF='Texte'_B='0'_U='0'_I='0'_FN='Calibri'_FS='"&amp;"10'_FC='#000000'_BC='#FFFFFF'_AH='1'_AV='1'_Br=[]_BrS='0'_BrC='#FFFFFF'_WpT='0':E=0,S=1074,G=0,T=0,P=0,O=NF='Texte'_B='0'_U='0'_I='0'_FN='Calibri'_FS='10'_FC='#000000'_BC='#FFFFFF'_AH='1'_AV='1'_Br=[]_BrS='0'_BrC='#FFFFF"&amp;"F'_WpT='0':E=1,S=2,G=0,T=0,P=0,O=NF='Nombre'_B='0'_U='0'_I='0'_FN='Calibri'_FS='10'_FC='#000000'_BC='#FFFFFF'_AH='3'_AV='1'_Br=[]_BrS='0'_BrC='#FFFFFF'_WpT='0':E=0,S=1130,G=0,T=0,P=0,O=NF='Date'_B='0'_U='0'_I='0'_FN='Cal"&amp;"ibri'_FS='10'_FC='#000000'_BC='#FFFFFF'_AH='1'_AV='1'_Br=[]_BrS='0'_BrC='#FFFFFF'_WpT='0':E=0,S=1131,G=0,T=0,P=0,O=NF='Date'_B='0'_U='0'_I='0'_FN='Calibri'_FS='10'_FC='#000000'_BC='#FFFFFF'_AH='1'_AV='1'_Br=[]_BrS='0'_Br"&amp;"C='#FFFFFF'_WpT='0':@R=A,S=1260,V={0}:R=B,S=1250,V={1}:R=C,S=1005,V={2}:R=D,S=1007,V={3}:R=E,S=1081,V={4}:R=F,S=1092,V={5}:R=G,S=2,V=&lt;&gt;0:",$B$2,$D$2,$F$2,$H$2,$J$2,$J$1)</f>
        <v/>
      </c>
    </row>
    <row r="6" spans="1:10" x14ac:dyDescent="0.25">
      <c r="A6" s="22" t="s">
        <v>23</v>
      </c>
      <c r="B6" s="22" t="s">
        <v>24</v>
      </c>
      <c r="C6" s="22" t="s">
        <v>25</v>
      </c>
      <c r="D6" s="22" t="s">
        <v>26</v>
      </c>
      <c r="E6" s="22" t="s">
        <v>27</v>
      </c>
      <c r="F6" s="22" t="s">
        <v>36</v>
      </c>
      <c r="G6" s="22" t="s">
        <v>29</v>
      </c>
      <c r="H6" s="22" t="s">
        <v>30</v>
      </c>
    </row>
    <row r="7" spans="1:10" outlineLevel="1" x14ac:dyDescent="0.25">
      <c r="A7" s="23" t="s">
        <v>49</v>
      </c>
      <c r="B7" s="23"/>
      <c r="C7" s="23"/>
      <c r="D7" s="23"/>
      <c r="E7" s="23"/>
      <c r="F7" s="26">
        <v>34</v>
      </c>
      <c r="G7" s="29"/>
      <c r="H7" s="29"/>
    </row>
    <row r="8" spans="1:10" outlineLevel="1" x14ac:dyDescent="0.25">
      <c r="A8" s="21">
        <v>201801</v>
      </c>
      <c r="B8" s="21" t="s">
        <v>50</v>
      </c>
      <c r="C8" s="21" t="s">
        <v>43</v>
      </c>
      <c r="D8" s="21" t="s">
        <v>33</v>
      </c>
      <c r="E8" s="21"/>
      <c r="F8" s="25">
        <v>1</v>
      </c>
      <c r="G8" s="28">
        <v>43101</v>
      </c>
      <c r="H8" s="28"/>
    </row>
    <row r="9" spans="1:10" outlineLevel="1" x14ac:dyDescent="0.25">
      <c r="A9" s="21">
        <v>201801</v>
      </c>
      <c r="B9" s="21" t="s">
        <v>51</v>
      </c>
      <c r="C9" s="21" t="s">
        <v>43</v>
      </c>
      <c r="D9" s="21" t="s">
        <v>33</v>
      </c>
      <c r="E9" s="21"/>
      <c r="F9" s="25">
        <v>1</v>
      </c>
      <c r="G9" s="28">
        <v>43101</v>
      </c>
      <c r="H9" s="28"/>
    </row>
    <row r="10" spans="1:10" outlineLevel="1" x14ac:dyDescent="0.25">
      <c r="A10" s="21">
        <v>201801</v>
      </c>
      <c r="B10" s="21" t="s">
        <v>52</v>
      </c>
      <c r="C10" s="21" t="s">
        <v>43</v>
      </c>
      <c r="D10" s="21" t="s">
        <v>33</v>
      </c>
      <c r="E10" s="21"/>
      <c r="F10" s="25">
        <v>1</v>
      </c>
      <c r="G10" s="28">
        <v>43101</v>
      </c>
      <c r="H10" s="28"/>
    </row>
    <row r="11" spans="1:10" outlineLevel="1" x14ac:dyDescent="0.25">
      <c r="A11" s="21">
        <v>201801</v>
      </c>
      <c r="B11" s="21" t="s">
        <v>53</v>
      </c>
      <c r="C11" s="21" t="s">
        <v>43</v>
      </c>
      <c r="D11" s="21" t="s">
        <v>33</v>
      </c>
      <c r="E11" s="21"/>
      <c r="F11" s="25">
        <v>1</v>
      </c>
      <c r="G11" s="28">
        <v>43101</v>
      </c>
      <c r="H11" s="28"/>
    </row>
    <row r="12" spans="1:10" outlineLevel="1" x14ac:dyDescent="0.25">
      <c r="A12" s="21">
        <v>201801</v>
      </c>
      <c r="B12" s="21" t="s">
        <v>54</v>
      </c>
      <c r="C12" s="21" t="s">
        <v>43</v>
      </c>
      <c r="D12" s="21" t="s">
        <v>33</v>
      </c>
      <c r="E12" s="21"/>
      <c r="F12" s="25">
        <v>1</v>
      </c>
      <c r="G12" s="28">
        <v>43101</v>
      </c>
      <c r="H12" s="28"/>
    </row>
    <row r="13" spans="1:10" outlineLevel="1" x14ac:dyDescent="0.25">
      <c r="A13" s="21">
        <v>201801</v>
      </c>
      <c r="B13" s="21" t="s">
        <v>55</v>
      </c>
      <c r="C13" s="21" t="s">
        <v>43</v>
      </c>
      <c r="D13" s="21" t="s">
        <v>33</v>
      </c>
      <c r="E13" s="21"/>
      <c r="F13" s="25">
        <v>1</v>
      </c>
      <c r="G13" s="28">
        <v>43101</v>
      </c>
      <c r="H13" s="28"/>
    </row>
    <row r="14" spans="1:10" outlineLevel="1" x14ac:dyDescent="0.25">
      <c r="A14" s="21">
        <v>201801</v>
      </c>
      <c r="B14" s="21" t="s">
        <v>47</v>
      </c>
      <c r="C14" s="21" t="s">
        <v>43</v>
      </c>
      <c r="D14" s="21" t="s">
        <v>32</v>
      </c>
      <c r="E14" s="21"/>
      <c r="F14" s="25">
        <v>1</v>
      </c>
      <c r="G14" s="28">
        <v>43101</v>
      </c>
      <c r="H14" s="28">
        <v>43312</v>
      </c>
    </row>
    <row r="15" spans="1:10" outlineLevel="1" x14ac:dyDescent="0.25">
      <c r="A15" s="21">
        <v>201801</v>
      </c>
      <c r="B15" s="21" t="s">
        <v>69</v>
      </c>
      <c r="C15" s="21" t="s">
        <v>43</v>
      </c>
      <c r="D15" s="21" t="s">
        <v>33</v>
      </c>
      <c r="E15" s="21"/>
      <c r="F15" s="25">
        <v>1</v>
      </c>
      <c r="G15" s="28">
        <v>43101</v>
      </c>
      <c r="H15" s="28"/>
    </row>
    <row r="16" spans="1:10" outlineLevel="1" x14ac:dyDescent="0.25">
      <c r="A16" s="21">
        <v>201801</v>
      </c>
      <c r="B16" s="21" t="s">
        <v>70</v>
      </c>
      <c r="C16" s="21" t="s">
        <v>43</v>
      </c>
      <c r="D16" s="21" t="s">
        <v>33</v>
      </c>
      <c r="E16" s="21"/>
      <c r="F16" s="25">
        <v>1</v>
      </c>
      <c r="G16" s="28">
        <v>43101</v>
      </c>
      <c r="H16" s="28"/>
    </row>
    <row r="17" spans="1:8" outlineLevel="1" x14ac:dyDescent="0.25">
      <c r="A17" s="21">
        <v>201801</v>
      </c>
      <c r="B17" s="21" t="s">
        <v>48</v>
      </c>
      <c r="C17" s="21" t="s">
        <v>43</v>
      </c>
      <c r="D17" s="21" t="s">
        <v>32</v>
      </c>
      <c r="E17" s="21"/>
      <c r="F17" s="25">
        <v>1</v>
      </c>
      <c r="G17" s="28">
        <v>43101</v>
      </c>
      <c r="H17" s="28">
        <v>43312</v>
      </c>
    </row>
    <row r="18" spans="1:8" outlineLevel="1" x14ac:dyDescent="0.25">
      <c r="A18" s="21">
        <v>201801</v>
      </c>
      <c r="B18" s="21" t="s">
        <v>56</v>
      </c>
      <c r="C18" s="21" t="s">
        <v>43</v>
      </c>
      <c r="D18" s="21" t="s">
        <v>33</v>
      </c>
      <c r="E18" s="21"/>
      <c r="F18" s="25">
        <v>1</v>
      </c>
      <c r="G18" s="28">
        <v>43101</v>
      </c>
      <c r="H18" s="28"/>
    </row>
    <row r="19" spans="1:8" outlineLevel="1" x14ac:dyDescent="0.25">
      <c r="A19" s="21">
        <v>201801</v>
      </c>
      <c r="B19" s="21" t="s">
        <v>57</v>
      </c>
      <c r="C19" s="21" t="s">
        <v>43</v>
      </c>
      <c r="D19" s="21" t="s">
        <v>33</v>
      </c>
      <c r="E19" s="21"/>
      <c r="F19" s="25">
        <v>1</v>
      </c>
      <c r="G19" s="28">
        <v>43115</v>
      </c>
      <c r="H19" s="28"/>
    </row>
    <row r="20" spans="1:8" outlineLevel="1" x14ac:dyDescent="0.25">
      <c r="A20" s="21">
        <v>201801</v>
      </c>
      <c r="B20" s="21" t="s">
        <v>58</v>
      </c>
      <c r="C20" s="21" t="s">
        <v>43</v>
      </c>
      <c r="D20" s="21" t="s">
        <v>33</v>
      </c>
      <c r="E20" s="21"/>
      <c r="F20" s="25">
        <v>1</v>
      </c>
      <c r="G20" s="28">
        <v>43101</v>
      </c>
      <c r="H20" s="28"/>
    </row>
    <row r="21" spans="1:8" outlineLevel="1" x14ac:dyDescent="0.25">
      <c r="A21" s="21">
        <v>201801</v>
      </c>
      <c r="B21" s="21" t="s">
        <v>71</v>
      </c>
      <c r="C21" s="21" t="s">
        <v>43</v>
      </c>
      <c r="D21" s="21" t="s">
        <v>33</v>
      </c>
      <c r="E21" s="21"/>
      <c r="F21" s="25">
        <v>1</v>
      </c>
      <c r="G21" s="28">
        <v>43101</v>
      </c>
      <c r="H21" s="28"/>
    </row>
    <row r="22" spans="1:8" outlineLevel="1" x14ac:dyDescent="0.25">
      <c r="A22" s="21">
        <v>201801</v>
      </c>
      <c r="B22" s="21" t="s">
        <v>72</v>
      </c>
      <c r="C22" s="21" t="s">
        <v>43</v>
      </c>
      <c r="D22" s="21" t="s">
        <v>33</v>
      </c>
      <c r="E22" s="21"/>
      <c r="F22" s="25">
        <v>1</v>
      </c>
      <c r="G22" s="28">
        <v>43101</v>
      </c>
      <c r="H22" s="28"/>
    </row>
    <row r="23" spans="1:8" outlineLevel="1" x14ac:dyDescent="0.25">
      <c r="A23" s="21">
        <v>201801</v>
      </c>
      <c r="B23" s="21" t="s">
        <v>73</v>
      </c>
      <c r="C23" s="21" t="s">
        <v>43</v>
      </c>
      <c r="D23" s="21" t="s">
        <v>33</v>
      </c>
      <c r="E23" s="21"/>
      <c r="F23" s="25">
        <v>1</v>
      </c>
      <c r="G23" s="28">
        <v>43101</v>
      </c>
      <c r="H23" s="28"/>
    </row>
    <row r="24" spans="1:8" outlineLevel="1" x14ac:dyDescent="0.25">
      <c r="A24" s="21">
        <v>201801</v>
      </c>
      <c r="B24" s="21" t="s">
        <v>59</v>
      </c>
      <c r="C24" s="21" t="s">
        <v>34</v>
      </c>
      <c r="D24" s="21" t="s">
        <v>33</v>
      </c>
      <c r="E24" s="21"/>
      <c r="F24" s="25">
        <v>1</v>
      </c>
      <c r="G24" s="28">
        <v>43101</v>
      </c>
      <c r="H24" s="28"/>
    </row>
    <row r="25" spans="1:8" outlineLevel="1" x14ac:dyDescent="0.25">
      <c r="A25" s="21">
        <v>201801</v>
      </c>
      <c r="B25" s="21" t="s">
        <v>60</v>
      </c>
      <c r="C25" s="21" t="s">
        <v>34</v>
      </c>
      <c r="D25" s="21" t="s">
        <v>33</v>
      </c>
      <c r="E25" s="21"/>
      <c r="F25" s="25">
        <v>1</v>
      </c>
      <c r="G25" s="28">
        <v>43101</v>
      </c>
      <c r="H25" s="28"/>
    </row>
    <row r="26" spans="1:8" outlineLevel="1" x14ac:dyDescent="0.25">
      <c r="A26" s="21">
        <v>201801</v>
      </c>
      <c r="B26" s="21" t="s">
        <v>61</v>
      </c>
      <c r="C26" s="21" t="s">
        <v>34</v>
      </c>
      <c r="D26" s="21" t="s">
        <v>33</v>
      </c>
      <c r="E26" s="21"/>
      <c r="F26" s="25">
        <v>1</v>
      </c>
      <c r="G26" s="28">
        <v>43101</v>
      </c>
      <c r="H26" s="28"/>
    </row>
    <row r="27" spans="1:8" outlineLevel="1" x14ac:dyDescent="0.25">
      <c r="A27" s="21">
        <v>201801</v>
      </c>
      <c r="B27" s="21" t="s">
        <v>62</v>
      </c>
      <c r="C27" s="21" t="s">
        <v>34</v>
      </c>
      <c r="D27" s="21" t="s">
        <v>33</v>
      </c>
      <c r="E27" s="21"/>
      <c r="F27" s="25">
        <v>1</v>
      </c>
      <c r="G27" s="28">
        <v>43101</v>
      </c>
      <c r="H27" s="28"/>
    </row>
    <row r="28" spans="1:8" outlineLevel="1" x14ac:dyDescent="0.25">
      <c r="A28" s="21">
        <v>201801</v>
      </c>
      <c r="B28" s="21" t="s">
        <v>63</v>
      </c>
      <c r="C28" s="21" t="s">
        <v>34</v>
      </c>
      <c r="D28" s="21" t="s">
        <v>33</v>
      </c>
      <c r="E28" s="21"/>
      <c r="F28" s="25">
        <v>1</v>
      </c>
      <c r="G28" s="28">
        <v>43101</v>
      </c>
      <c r="H28" s="28"/>
    </row>
    <row r="29" spans="1:8" outlineLevel="1" x14ac:dyDescent="0.25">
      <c r="A29" s="21">
        <v>201801</v>
      </c>
      <c r="B29" s="21" t="s">
        <v>74</v>
      </c>
      <c r="C29" s="21" t="s">
        <v>34</v>
      </c>
      <c r="D29" s="21" t="s">
        <v>33</v>
      </c>
      <c r="E29" s="21"/>
      <c r="F29" s="25">
        <v>1</v>
      </c>
      <c r="G29" s="28">
        <v>43101</v>
      </c>
      <c r="H29" s="28"/>
    </row>
    <row r="30" spans="1:8" outlineLevel="1" x14ac:dyDescent="0.25">
      <c r="A30" s="21">
        <v>201801</v>
      </c>
      <c r="B30" s="21" t="s">
        <v>64</v>
      </c>
      <c r="C30" s="21" t="s">
        <v>34</v>
      </c>
      <c r="D30" s="21" t="s">
        <v>33</v>
      </c>
      <c r="E30" s="21"/>
      <c r="F30" s="25">
        <v>1</v>
      </c>
      <c r="G30" s="28">
        <v>43101</v>
      </c>
      <c r="H30" s="28"/>
    </row>
    <row r="31" spans="1:8" outlineLevel="1" x14ac:dyDescent="0.25">
      <c r="A31" s="21">
        <v>201801</v>
      </c>
      <c r="B31" s="21" t="s">
        <v>65</v>
      </c>
      <c r="C31" s="21" t="s">
        <v>34</v>
      </c>
      <c r="D31" s="21" t="s">
        <v>33</v>
      </c>
      <c r="E31" s="21"/>
      <c r="F31" s="25">
        <v>1</v>
      </c>
      <c r="G31" s="28">
        <v>43101</v>
      </c>
      <c r="H31" s="28"/>
    </row>
    <row r="32" spans="1:8" outlineLevel="1" x14ac:dyDescent="0.25">
      <c r="A32" s="21">
        <v>201801</v>
      </c>
      <c r="B32" s="21" t="s">
        <v>75</v>
      </c>
      <c r="C32" s="21" t="s">
        <v>34</v>
      </c>
      <c r="D32" s="21" t="s">
        <v>33</v>
      </c>
      <c r="E32" s="21"/>
      <c r="F32" s="25">
        <v>1</v>
      </c>
      <c r="G32" s="28">
        <v>43101</v>
      </c>
      <c r="H32" s="28"/>
    </row>
    <row r="33" spans="1:8" outlineLevel="1" x14ac:dyDescent="0.25">
      <c r="A33" s="21">
        <v>201801</v>
      </c>
      <c r="B33" s="21" t="s">
        <v>76</v>
      </c>
      <c r="C33" s="21" t="s">
        <v>34</v>
      </c>
      <c r="D33" s="21" t="s">
        <v>33</v>
      </c>
      <c r="E33" s="21"/>
      <c r="F33" s="25">
        <v>1</v>
      </c>
      <c r="G33" s="28">
        <v>43101</v>
      </c>
      <c r="H33" s="28"/>
    </row>
    <row r="34" spans="1:8" outlineLevel="1" x14ac:dyDescent="0.25">
      <c r="A34" s="21">
        <v>201801</v>
      </c>
      <c r="B34" s="21" t="s">
        <v>77</v>
      </c>
      <c r="C34" s="21" t="s">
        <v>34</v>
      </c>
      <c r="D34" s="21" t="s">
        <v>33</v>
      </c>
      <c r="E34" s="21"/>
      <c r="F34" s="25">
        <v>1</v>
      </c>
      <c r="G34" s="28">
        <v>43101</v>
      </c>
      <c r="H34" s="28"/>
    </row>
    <row r="35" spans="1:8" outlineLevel="1" x14ac:dyDescent="0.25">
      <c r="A35" s="21">
        <v>201801</v>
      </c>
      <c r="B35" s="21" t="s">
        <v>78</v>
      </c>
      <c r="C35" s="21" t="s">
        <v>34</v>
      </c>
      <c r="D35" s="21" t="s">
        <v>33</v>
      </c>
      <c r="E35" s="21"/>
      <c r="F35" s="25">
        <v>1</v>
      </c>
      <c r="G35" s="28">
        <v>43101</v>
      </c>
      <c r="H35" s="28"/>
    </row>
    <row r="36" spans="1:8" outlineLevel="1" x14ac:dyDescent="0.25">
      <c r="A36" s="21">
        <v>201801</v>
      </c>
      <c r="B36" s="21" t="s">
        <v>79</v>
      </c>
      <c r="C36" s="21" t="s">
        <v>43</v>
      </c>
      <c r="D36" s="21" t="s">
        <v>33</v>
      </c>
      <c r="E36" s="21"/>
      <c r="F36" s="25">
        <v>1</v>
      </c>
      <c r="G36" s="28">
        <v>43101</v>
      </c>
      <c r="H36" s="28"/>
    </row>
    <row r="37" spans="1:8" outlineLevel="1" x14ac:dyDescent="0.25">
      <c r="A37" s="21">
        <v>201801</v>
      </c>
      <c r="B37" s="21" t="s">
        <v>80</v>
      </c>
      <c r="C37" s="21" t="s">
        <v>34</v>
      </c>
      <c r="D37" s="21" t="s">
        <v>33</v>
      </c>
      <c r="E37" s="21"/>
      <c r="F37" s="25">
        <v>1</v>
      </c>
      <c r="G37" s="28">
        <v>43101</v>
      </c>
      <c r="H37" s="28"/>
    </row>
    <row r="38" spans="1:8" outlineLevel="1" x14ac:dyDescent="0.25">
      <c r="A38" s="21">
        <v>201801</v>
      </c>
      <c r="B38" s="21" t="s">
        <v>81</v>
      </c>
      <c r="C38" s="21" t="s">
        <v>34</v>
      </c>
      <c r="D38" s="21" t="s">
        <v>33</v>
      </c>
      <c r="E38" s="21"/>
      <c r="F38" s="25">
        <v>1</v>
      </c>
      <c r="G38" s="28">
        <v>43101</v>
      </c>
      <c r="H38" s="28"/>
    </row>
    <row r="39" spans="1:8" outlineLevel="1" x14ac:dyDescent="0.25">
      <c r="A39" s="21">
        <v>201801</v>
      </c>
      <c r="B39" s="21" t="s">
        <v>66</v>
      </c>
      <c r="C39" s="21" t="s">
        <v>34</v>
      </c>
      <c r="D39" s="21" t="s">
        <v>44</v>
      </c>
      <c r="E39" s="21"/>
      <c r="F39" s="25">
        <v>1</v>
      </c>
      <c r="G39" s="28">
        <v>43101</v>
      </c>
      <c r="H39" s="28"/>
    </row>
    <row r="40" spans="1:8" outlineLevel="1" x14ac:dyDescent="0.25">
      <c r="A40" s="21">
        <v>201801</v>
      </c>
      <c r="B40" s="21" t="s">
        <v>82</v>
      </c>
      <c r="C40" s="21" t="s">
        <v>34</v>
      </c>
      <c r="D40" s="21" t="s">
        <v>33</v>
      </c>
      <c r="E40" s="21"/>
      <c r="F40" s="25">
        <v>1</v>
      </c>
      <c r="G40" s="28">
        <v>43101</v>
      </c>
      <c r="H40" s="28"/>
    </row>
    <row r="41" spans="1:8" outlineLevel="1" x14ac:dyDescent="0.25">
      <c r="A41" s="21">
        <v>201801</v>
      </c>
      <c r="B41" s="21" t="s">
        <v>83</v>
      </c>
      <c r="C41" s="21" t="s">
        <v>34</v>
      </c>
      <c r="D41" s="21" t="s">
        <v>33</v>
      </c>
      <c r="E41" s="21"/>
      <c r="F41" s="25">
        <v>1</v>
      </c>
      <c r="G41" s="28">
        <v>43101</v>
      </c>
      <c r="H41" s="28"/>
    </row>
    <row r="42" spans="1:8" ht="0.95" customHeight="1" x14ac:dyDescent="0.25">
      <c r="A42" s="31"/>
      <c r="B42" s="31"/>
      <c r="C42" s="31"/>
      <c r="D42" s="31"/>
      <c r="E42" s="31"/>
      <c r="F42" s="32"/>
      <c r="G42" s="33"/>
      <c r="H42" s="33"/>
    </row>
    <row r="43" spans="1:8" outlineLevel="1" x14ac:dyDescent="0.25">
      <c r="A43" s="23" t="s">
        <v>84</v>
      </c>
      <c r="B43" s="23"/>
      <c r="C43" s="23"/>
      <c r="D43" s="23"/>
      <c r="E43" s="23"/>
      <c r="F43" s="26">
        <v>3</v>
      </c>
      <c r="G43" s="29"/>
      <c r="H43" s="29"/>
    </row>
    <row r="44" spans="1:8" outlineLevel="1" x14ac:dyDescent="0.25">
      <c r="A44" s="21">
        <v>201806</v>
      </c>
      <c r="B44" s="21" t="s">
        <v>85</v>
      </c>
      <c r="C44" s="21" t="s">
        <v>43</v>
      </c>
      <c r="D44" s="21" t="s">
        <v>33</v>
      </c>
      <c r="E44" s="21"/>
      <c r="F44" s="25">
        <v>1</v>
      </c>
      <c r="G44" s="28">
        <v>43252</v>
      </c>
      <c r="H44" s="28">
        <v>43449</v>
      </c>
    </row>
    <row r="45" spans="1:8" outlineLevel="1" x14ac:dyDescent="0.25">
      <c r="A45" s="21">
        <v>201806</v>
      </c>
      <c r="B45" s="21" t="s">
        <v>86</v>
      </c>
      <c r="C45" s="21" t="s">
        <v>43</v>
      </c>
      <c r="D45" s="21" t="s">
        <v>33</v>
      </c>
      <c r="E45" s="21"/>
      <c r="F45" s="25">
        <v>1</v>
      </c>
      <c r="G45" s="28">
        <v>43252</v>
      </c>
      <c r="H45" s="28"/>
    </row>
    <row r="46" spans="1:8" outlineLevel="1" x14ac:dyDescent="0.25">
      <c r="A46" s="21">
        <v>201806</v>
      </c>
      <c r="B46" s="21" t="s">
        <v>87</v>
      </c>
      <c r="C46" s="21" t="s">
        <v>34</v>
      </c>
      <c r="D46" s="21" t="s">
        <v>33</v>
      </c>
      <c r="E46" s="21"/>
      <c r="F46" s="25">
        <v>1</v>
      </c>
      <c r="G46" s="28">
        <v>43252</v>
      </c>
      <c r="H46" s="28"/>
    </row>
    <row r="47" spans="1:8" ht="0.95" customHeight="1" x14ac:dyDescent="0.25">
      <c r="A47" s="31"/>
      <c r="B47" s="31"/>
      <c r="C47" s="31"/>
      <c r="D47" s="31"/>
      <c r="E47" s="31"/>
      <c r="F47" s="32"/>
      <c r="G47" s="33"/>
      <c r="H47" s="33"/>
    </row>
    <row r="48" spans="1:8" x14ac:dyDescent="0.25">
      <c r="A48" s="23" t="s">
        <v>35</v>
      </c>
      <c r="B48" s="23"/>
      <c r="C48" s="23"/>
      <c r="D48" s="23"/>
      <c r="E48" s="23"/>
      <c r="F48" s="26">
        <v>37</v>
      </c>
      <c r="G48" s="29"/>
      <c r="H48" s="29"/>
    </row>
    <row r="49" spans="1:8" x14ac:dyDescent="0.25">
      <c r="A49" s="24"/>
      <c r="B49" s="24"/>
      <c r="C49" s="24"/>
      <c r="D49" s="24"/>
      <c r="E49" s="24"/>
      <c r="F49" s="27"/>
      <c r="G49" s="30"/>
      <c r="H49" s="30"/>
    </row>
    <row r="78" spans="1:8" x14ac:dyDescent="0.25">
      <c r="A78" s="24"/>
      <c r="B78" s="24"/>
      <c r="C78" s="24"/>
      <c r="D78" s="24"/>
      <c r="E78" s="24"/>
      <c r="F78" s="27"/>
      <c r="G78" s="30"/>
      <c r="H78" s="30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showGridLines="0" workbookViewId="0">
      <selection activeCell="B28" sqref="B28"/>
    </sheetView>
  </sheetViews>
  <sheetFormatPr baseColWidth="10" defaultColWidth="11.42578125" defaultRowHeight="15" x14ac:dyDescent="0.25"/>
  <cols>
    <col min="1" max="1" width="8.5703125" customWidth="1"/>
    <col min="2" max="2" width="85.140625" bestFit="1" customWidth="1"/>
  </cols>
  <sheetData>
    <row r="1" spans="1:3" x14ac:dyDescent="0.25">
      <c r="A1" s="38" t="s">
        <v>37</v>
      </c>
      <c r="B1" s="38" t="s">
        <v>38</v>
      </c>
      <c r="C1" s="38" t="s">
        <v>67</v>
      </c>
    </row>
    <row r="2" spans="1:3" x14ac:dyDescent="0.25">
      <c r="A2" s="38">
        <v>1</v>
      </c>
      <c r="B2" s="38" t="s">
        <v>39</v>
      </c>
      <c r="C2" s="39">
        <v>43191</v>
      </c>
    </row>
    <row r="3" spans="1:3" x14ac:dyDescent="0.25">
      <c r="A3" s="38">
        <v>2</v>
      </c>
      <c r="B3" s="38" t="s">
        <v>40</v>
      </c>
      <c r="C3" s="39">
        <v>43191</v>
      </c>
    </row>
    <row r="4" spans="1:3" x14ac:dyDescent="0.25">
      <c r="A4" s="38">
        <v>3</v>
      </c>
      <c r="B4" s="38" t="s">
        <v>41</v>
      </c>
      <c r="C4" s="39">
        <v>43191</v>
      </c>
    </row>
    <row r="5" spans="1:3" ht="64.5" x14ac:dyDescent="0.25">
      <c r="A5" s="38">
        <v>4</v>
      </c>
      <c r="B5" s="40" t="s">
        <v>68</v>
      </c>
      <c r="C5" s="41">
        <v>43669</v>
      </c>
    </row>
    <row r="6" spans="1:3" x14ac:dyDescent="0.25">
      <c r="A6" s="38">
        <v>5</v>
      </c>
      <c r="B6" s="38" t="s">
        <v>89</v>
      </c>
      <c r="C6" s="39">
        <v>43714</v>
      </c>
    </row>
    <row r="7" spans="1:3" x14ac:dyDescent="0.25">
      <c r="A7" s="38">
        <v>6</v>
      </c>
      <c r="B7" s="38" t="s">
        <v>90</v>
      </c>
      <c r="C7" s="39">
        <v>44750</v>
      </c>
    </row>
    <row r="8" spans="1:3" x14ac:dyDescent="0.25">
      <c r="B8" s="37"/>
    </row>
    <row r="9" spans="1:3" x14ac:dyDescent="0.25">
      <c r="B9" s="3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D10E4-03CE-44ED-A093-F752C3C9DFD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Entrées</vt:lpstr>
      <vt:lpstr>Sorties</vt:lpstr>
      <vt:lpstr>Liste des sorties</vt:lpstr>
      <vt:lpstr>Liste des entrées</vt:lpstr>
      <vt:lpstr>Version</vt:lpstr>
      <vt:lpstr>Entrées!Zone_d_impression</vt:lpstr>
      <vt:lpstr>'Liste des entrées'!Zone_d_impression</vt:lpstr>
      <vt:lpstr>'Liste des sorties'!Zone_d_impression</vt:lpstr>
      <vt:lpstr>Sorties!Zone_d_impression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RONDEAU</dc:creator>
  <cp:keywords/>
  <dc:description/>
  <cp:lastModifiedBy>Anthony TARLE</cp:lastModifiedBy>
  <cp:revision/>
  <dcterms:created xsi:type="dcterms:W3CDTF">2017-03-01T15:31:49Z</dcterms:created>
  <dcterms:modified xsi:type="dcterms:W3CDTF">2022-07-08T15:52:55Z</dcterms:modified>
  <cp:category/>
  <cp:contentStatus/>
</cp:coreProperties>
</file>